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1400" windowHeight="565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53" i="1" l="1"/>
  <c r="G50" i="1"/>
  <c r="F50" i="1"/>
  <c r="F54" i="1"/>
  <c r="G54" i="1"/>
  <c r="G52" i="1"/>
  <c r="G55" i="1"/>
  <c r="G56" i="1"/>
  <c r="G57" i="1"/>
  <c r="G58" i="1"/>
  <c r="G59" i="1"/>
  <c r="G51" i="1"/>
  <c r="G19" i="1"/>
  <c r="G45" i="1"/>
  <c r="G26" i="1"/>
  <c r="G10" i="1"/>
  <c r="G11" i="1"/>
  <c r="G13" i="1"/>
  <c r="G14" i="1"/>
  <c r="G15" i="1"/>
  <c r="G16" i="1"/>
  <c r="G17" i="1"/>
  <c r="G18" i="1"/>
  <c r="G20" i="1"/>
  <c r="G23" i="1"/>
  <c r="G24" i="1"/>
  <c r="G27" i="1"/>
  <c r="G9" i="1"/>
  <c r="G67" i="1"/>
  <c r="G63" i="1"/>
  <c r="G64" i="1"/>
  <c r="G65" i="1"/>
  <c r="G66" i="1"/>
  <c r="G68" i="1"/>
  <c r="G69" i="1"/>
  <c r="G6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5" i="1"/>
  <c r="K46" i="1"/>
  <c r="K47" i="1"/>
  <c r="K48" i="1"/>
  <c r="K49" i="1"/>
  <c r="K51" i="1"/>
  <c r="K52" i="1"/>
  <c r="K54" i="1"/>
  <c r="K55" i="1"/>
  <c r="K56" i="1"/>
  <c r="K57" i="1"/>
  <c r="K58" i="1"/>
  <c r="K59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75" i="1"/>
  <c r="G61" i="1"/>
  <c r="K61" i="1" s="1"/>
  <c r="K50" i="1"/>
  <c r="G47" i="1"/>
  <c r="G41" i="1"/>
  <c r="K41" i="1" s="1"/>
  <c r="G36" i="1"/>
  <c r="K36" i="1" s="1"/>
  <c r="G28" i="1"/>
  <c r="K28" i="1" s="1"/>
  <c r="H79" i="1"/>
  <c r="G8" i="1" l="1"/>
  <c r="K8" i="1" s="1"/>
  <c r="G60" i="1"/>
  <c r="K60" i="1" s="1"/>
  <c r="F61" i="1"/>
  <c r="H61" i="1"/>
  <c r="H19" i="1"/>
  <c r="G7" i="1" l="1"/>
  <c r="K7" i="1" s="1"/>
  <c r="H8" i="1"/>
  <c r="G79" i="1" l="1"/>
  <c r="K79" i="1" s="1"/>
  <c r="F8" i="1"/>
  <c r="H50" i="1" l="1"/>
  <c r="F47" i="1"/>
  <c r="H47" i="1"/>
  <c r="F36" i="1"/>
  <c r="H36" i="1"/>
  <c r="H75" i="1"/>
  <c r="H60" i="1" s="1"/>
  <c r="H41" i="1"/>
  <c r="H28" i="1"/>
  <c r="H7" i="1" l="1"/>
  <c r="F28" i="1"/>
  <c r="F41" i="1" l="1"/>
  <c r="F75" i="1"/>
  <c r="F7" i="1"/>
  <c r="F79" i="1" s="1"/>
  <c r="F60" i="1" l="1"/>
</calcChain>
</file>

<file path=xl/sharedStrings.xml><?xml version="1.0" encoding="utf-8"?>
<sst xmlns="http://schemas.openxmlformats.org/spreadsheetml/2006/main" count="152" uniqueCount="118">
  <si>
    <t>Администрация поселка Большая Ирба</t>
  </si>
  <si>
    <t xml:space="preserve">Код формы по ОКУД   </t>
  </si>
  <si>
    <t>Наименование программы, подпрограммы</t>
  </si>
  <si>
    <t>Наименование мероприятия</t>
  </si>
  <si>
    <t>1</t>
  </si>
  <si>
    <t xml:space="preserve"> </t>
  </si>
  <si>
    <t>Итого:</t>
  </si>
  <si>
    <t>Код целевой статьи расходов по бюджетной классификации</t>
  </si>
  <si>
    <t>Уборка и уход за территорией незакрепленных за УК и ТСЖ, зон отдыха и вдоль дорог (прочие работы, услуги, приобретение материальных запасов)</t>
  </si>
  <si>
    <t>0118116</t>
  </si>
  <si>
    <t>Сезонный ремонт малых форм, детских площадок</t>
  </si>
  <si>
    <t>Содержание свалки ТБО в п. Большая Ирба</t>
  </si>
  <si>
    <t>Содержание свалки ТБО в с. Поначево</t>
  </si>
  <si>
    <t>Вывоз мусора</t>
  </si>
  <si>
    <t>0118115</t>
  </si>
  <si>
    <t xml:space="preserve">Установка и ремонт изгороди кладбищ </t>
  </si>
  <si>
    <t>0128213</t>
  </si>
  <si>
    <t>Электроэнергия уличного освещения</t>
  </si>
  <si>
    <t>0138103</t>
  </si>
  <si>
    <t>Содержание уличного освещения</t>
  </si>
  <si>
    <t>0138113</t>
  </si>
  <si>
    <t>Приобретение и замена ламп накаливания на энергосберегающие, поэтапная замена люминесцентных ламп, ламп ДРЛ, ДНаТ на энергосберегающие, в т.ч. светодиодные.</t>
  </si>
  <si>
    <t>0138502</t>
  </si>
  <si>
    <t>Приобретение новых светильников уличного освещения</t>
  </si>
  <si>
    <t>Опашка населенных пунктов и кладбищ</t>
  </si>
  <si>
    <t>0142014</t>
  </si>
  <si>
    <t>Обучение населения мерам пожарной   безопасности.   Обучение  неработающего населения в области ГО и защиты от ЧС</t>
  </si>
  <si>
    <t>0148204</t>
  </si>
  <si>
    <t>Устройство незамерзающих прорубей в естественных водоисточниках</t>
  </si>
  <si>
    <t xml:space="preserve"> Ремонт и обслуживание автоматических установок пожарной сигнализации</t>
  </si>
  <si>
    <t>Содержание аварийно-спасательной службы  пгт  Большая Ирба</t>
  </si>
  <si>
    <t>0158205</t>
  </si>
  <si>
    <t>Обслуживание системы видеонаблюдения</t>
  </si>
  <si>
    <t>Содержание дорог в зимний период</t>
  </si>
  <si>
    <t>0168203</t>
  </si>
  <si>
    <t xml:space="preserve">Содержание дорог в весенний период </t>
  </si>
  <si>
    <t>Содержание дорог в осенне- зимний период</t>
  </si>
  <si>
    <t>Содержание дорог за счет Дорожного Фонда- акцизов</t>
  </si>
  <si>
    <t>0168102</t>
  </si>
  <si>
    <t xml:space="preserve">Размещение дорожных знаков </t>
  </si>
  <si>
    <t xml:space="preserve">Горизонтальная дорожная разметка </t>
  </si>
  <si>
    <t>Обеспечение деятельности (оказание услуг) подведомственных учреждений (субсидия на выполнение муниципального задания)</t>
  </si>
  <si>
    <t>Обеспечение деятельности (оказание услуг) подведомственных учреждений (субсидия на выполнение муниципального задания-МРОТ из краевого бюджета)</t>
  </si>
  <si>
    <t>0218062</t>
  </si>
  <si>
    <t>0211021</t>
  </si>
  <si>
    <t>0218481</t>
  </si>
  <si>
    <t>Обеспечение деятельности (оказание услуг) подведомственных учреждений(материально- техническое обеспечение библиотеки)</t>
  </si>
  <si>
    <t>0218063</t>
  </si>
  <si>
    <t>0218064</t>
  </si>
  <si>
    <t>Заливка и содержание спотривного ледового катка</t>
  </si>
  <si>
    <t xml:space="preserve">
Организация и проведение поселковых спортивно-массовых мероприятий</t>
  </si>
  <si>
    <t>0228081</t>
  </si>
  <si>
    <t>Муниципальная программа «Обеспечение жизнедеятельности, улучшения качества жизни населения муниципального образования поселок Большая Ирба»</t>
  </si>
  <si>
    <t xml:space="preserve">Ремонт колонок и водопровода </t>
  </si>
  <si>
    <t xml:space="preserve">Проведение культурно- массовых мероприятий </t>
  </si>
  <si>
    <t>Приобретение, доставка и установка детских площадок</t>
  </si>
  <si>
    <t>Итого</t>
  </si>
  <si>
    <t>Содержание мест захоронения (п. Большая Ирба и с. Поначево)</t>
  </si>
  <si>
    <t>0118025</t>
  </si>
  <si>
    <t>Муниципальная программа" Обеспечение жизнедеятельности социальной сферы муниципального образования"</t>
  </si>
  <si>
    <t>0158206</t>
  </si>
  <si>
    <t>Размещение на территории муниципального образования информаций антикоррупционной направленнрсти,выпуск и распространение буклетов,брошюр,сборников литературной тематики</t>
  </si>
  <si>
    <t>Установка запрещенных дорожных знаков ( 17 шт)</t>
  </si>
  <si>
    <t>Размещение искуственного освещения (протяженностью 7538м),что включает в себя установку опор в количестве 247 шт.и светильников -247 шт</t>
  </si>
  <si>
    <t>Обустройство остановок общественного транспорта в том числе обустройство остановочных павильонов посадочной площадки,пешеходно-скоростных полос -1 шт</t>
  </si>
  <si>
    <t>Размещение пешеходных дорожек ( тратуаров) протяженностью 5714 м</t>
  </si>
  <si>
    <t>Установка сфетофорных объектов -1шт</t>
  </si>
  <si>
    <t>0118114</t>
  </si>
  <si>
    <t>Обрезка деревьев</t>
  </si>
  <si>
    <t>Уход и устройство клумб</t>
  </si>
  <si>
    <t>Озеленение ( посадка саженцев)</t>
  </si>
  <si>
    <t>Проведение субботников</t>
  </si>
  <si>
    <t>0117555</t>
  </si>
  <si>
    <t>Организация и проведение аккарицидных обработок мест массового отдыха население за счет средств краевого бюджета</t>
  </si>
  <si>
    <t>Организация и проведение аккарицидных обработок мест массового отдыха население за счет средств местного бюджета</t>
  </si>
  <si>
    <t>Мероприятия по землеустройству и землепользованию в поселениях (межевание земельных участков)</t>
  </si>
  <si>
    <t>Монтаж демонтаж новогодней елки</t>
  </si>
  <si>
    <t>0167594</t>
  </si>
  <si>
    <t>0168594</t>
  </si>
  <si>
    <t>Софинансирование на кап. Ремон автомобильных дорог общего пользования местного значения с численностью менее 90 тыс человен</t>
  </si>
  <si>
    <t>0168508</t>
  </si>
  <si>
    <t>Софинансирование на содержание автомобильных дорог общего пользования местного значения</t>
  </si>
  <si>
    <t>0167508</t>
  </si>
  <si>
    <t>0211121</t>
  </si>
  <si>
    <t>0118357</t>
  </si>
  <si>
    <t>0211031</t>
  </si>
  <si>
    <t>0118555</t>
  </si>
  <si>
    <t>0217481</t>
  </si>
  <si>
    <t>0118309</t>
  </si>
  <si>
    <t>Исполняющий обязанности Главы поселка                                                                                                Г.Г.Кузик</t>
  </si>
  <si>
    <t>на «01»октября 2015 г.</t>
  </si>
  <si>
    <t>Приобретение насоса</t>
  </si>
  <si>
    <t>Участие в соревнованиях,спортивно-массовых мероприятиях,районного и краевого уровня с целью повышение спортивного мастерства</t>
  </si>
  <si>
    <t>Социакультурный проект "Азиатский экспресс -Красноярский край -Тува-Монголия", софинансирование за счет местного бюджета, в т.ч.</t>
  </si>
  <si>
    <t xml:space="preserve">              приобретение сувениров ручной работы</t>
  </si>
  <si>
    <t>Всего по МП</t>
  </si>
  <si>
    <t>Всего   МП</t>
  </si>
  <si>
    <t>Региональные выплаты софинансирование из местного бюджета</t>
  </si>
  <si>
    <t>Исполнено на 01.10.2015,
руб.</t>
  </si>
  <si>
    <t>Фактические расходы на 01.10.2015г,руб.</t>
  </si>
  <si>
    <t>Кредиторская задолженность</t>
  </si>
  <si>
    <t>Расходы на кап ремонт и ремонт автомобильных дорог общего пользования местного значения городских округов с численностью менее 90 тыс.человек- краевые</t>
  </si>
  <si>
    <t>Содержание автомобильных  дорог общего пользования местного значения в летний период-краевые</t>
  </si>
  <si>
    <t>Проведение оплачиваемых общественных работ от Центра занятости</t>
  </si>
  <si>
    <t>расходы на персональные выплаты (молодым специалистам, награды) краевые</t>
  </si>
  <si>
    <t xml:space="preserve">Содержание дорог в летний период </t>
  </si>
  <si>
    <t>Сведения об исполнении мероприятий в рамках муниципальных программ на 01.10.2015г</t>
  </si>
  <si>
    <t xml:space="preserve">Подпрограмма                                                 «Организация благоустройства на территории поселка» </t>
  </si>
  <si>
    <t xml:space="preserve">Подпрограмма                                                  «Организация дорожного движения в муниципальном образовании поселок  Большая Ирба» </t>
  </si>
  <si>
    <t>Подпрограмма                                           «Энергосбережение и повышение энергетической эффективности на территории муниципального образования посёлок Большая Ирба»</t>
  </si>
  <si>
    <t xml:space="preserve">Подпрограмма                                                            "Защита населения и территорий от чрезвычайных ситуаций природного и техногенного характера. Обеспечение первичных мер пожарной безопасности. Обеспечение деятельности аварийно-спасательной службы» </t>
  </si>
  <si>
    <t>Подпрограмма                                                  «Профилактика терроризма, экстремизма и коррупции в муниципальном образовании посёлок Большая Ирба»</t>
  </si>
  <si>
    <t xml:space="preserve">Подпрограмма                                                    «Содержание автомобильных дорог в муниципальном образовании поселок Большая Ирба» </t>
  </si>
  <si>
    <t>Подпрограмма                                                          "Развитие культуры Муниципального образования поселок Большая Ирба"</t>
  </si>
  <si>
    <t>Подпрограмма                                               "Формирование здорового образа жизни через развитие массовой физической культуры и спорта"</t>
  </si>
  <si>
    <t>Всего по муниципальным программам</t>
  </si>
  <si>
    <t>Утверждено бюджетной росписью с учетом изменений
на 2015г. руб.</t>
  </si>
  <si>
    <t>Социокультурный проект "Азиатский экспресс -Красноярский край -Тува-Монголия", краевые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</si>
</sst>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0"/>
    <numFmt numFmtId="165" formatCode="_-* #,##0.000_р_._-;\-* #,##0.000_р_._-;_-* &quot;-&quot;?_р_._-;_-@_-"/>
    <numFmt numFmtId="166" formatCode="#,##0.0"/>
  </numFmts>
  <fonts count="17" x14ac:knownFonts="1">
    <font>
      <sz val="8"/>
      <name val="Arial"/>
      <family val="2"/>
    </font>
    <font>
      <sz val="8"/>
      <name val="Arial"/>
      <family val="2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sz val="11"/>
      <name val="Arial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/>
    </xf>
    <xf numFmtId="4" fontId="0" fillId="0" borderId="0" xfId="0" applyNumberFormat="1" applyAlignment="1">
      <alignment horizontal="left"/>
    </xf>
    <xf numFmtId="0" fontId="2" fillId="2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4" fontId="5" fillId="0" borderId="3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vertical="center" wrapText="1"/>
    </xf>
    <xf numFmtId="1" fontId="6" fillId="0" borderId="9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vertical="center"/>
    </xf>
    <xf numFmtId="4" fontId="5" fillId="0" borderId="15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top" wrapText="1"/>
    </xf>
    <xf numFmtId="4" fontId="4" fillId="0" borderId="15" xfId="0" applyNumberFormat="1" applyFont="1" applyFill="1" applyBorder="1" applyAlignment="1">
      <alignment horizontal="right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2" fillId="2" borderId="15" xfId="0" applyFont="1" applyFill="1" applyBorder="1" applyAlignment="1">
      <alignment horizontal="left" vertical="top" wrapText="1"/>
    </xf>
    <xf numFmtId="4" fontId="5" fillId="2" borderId="15" xfId="0" applyNumberFormat="1" applyFont="1" applyFill="1" applyBorder="1" applyAlignment="1">
      <alignment horizontal="right" vertical="center"/>
    </xf>
    <xf numFmtId="0" fontId="2" fillId="0" borderId="25" xfId="0" applyNumberFormat="1" applyFont="1" applyFill="1" applyBorder="1" applyAlignment="1">
      <alignment horizontal="right" vertical="top" wrapText="1"/>
    </xf>
    <xf numFmtId="4" fontId="7" fillId="0" borderId="26" xfId="0" applyNumberFormat="1" applyFont="1" applyFill="1" applyBorder="1" applyAlignment="1">
      <alignment horizontal="right" vertical="center" wrapText="1"/>
    </xf>
    <xf numFmtId="166" fontId="5" fillId="2" borderId="14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 wrapText="1"/>
    </xf>
    <xf numFmtId="0" fontId="10" fillId="0" borderId="37" xfId="0" applyFont="1" applyFill="1" applyBorder="1" applyAlignment="1">
      <alignment horizontal="left" vertical="top" wrapText="1"/>
    </xf>
    <xf numFmtId="4" fontId="3" fillId="0" borderId="38" xfId="0" applyNumberFormat="1" applyFont="1" applyFill="1" applyBorder="1" applyAlignment="1">
      <alignment horizontal="right" vertical="center" wrapText="1"/>
    </xf>
    <xf numFmtId="4" fontId="5" fillId="0" borderId="34" xfId="0" applyNumberFormat="1" applyFont="1" applyFill="1" applyBorder="1" applyAlignment="1">
      <alignment vertical="center"/>
    </xf>
    <xf numFmtId="1" fontId="6" fillId="0" borderId="6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top" wrapText="1"/>
    </xf>
    <xf numFmtId="0" fontId="2" fillId="0" borderId="34" xfId="0" applyFont="1" applyBorder="1" applyAlignment="1">
      <alignment horizontal="left" vertical="center" wrapText="1"/>
    </xf>
    <xf numFmtId="4" fontId="7" fillId="0" borderId="22" xfId="0" applyNumberFormat="1" applyFont="1" applyBorder="1" applyAlignment="1">
      <alignment vertical="center"/>
    </xf>
    <xf numFmtId="0" fontId="2" fillId="0" borderId="9" xfId="0" applyFont="1" applyBorder="1" applyAlignment="1">
      <alignment wrapText="1"/>
    </xf>
    <xf numFmtId="4" fontId="13" fillId="0" borderId="21" xfId="0" applyNumberFormat="1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left" vertical="top" wrapText="1"/>
    </xf>
    <xf numFmtId="4" fontId="4" fillId="0" borderId="34" xfId="0" applyNumberFormat="1" applyFont="1" applyFill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wrapText="1"/>
    </xf>
    <xf numFmtId="4" fontId="7" fillId="2" borderId="2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left"/>
    </xf>
    <xf numFmtId="0" fontId="6" fillId="0" borderId="7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justify" vertical="top" wrapText="1"/>
    </xf>
    <xf numFmtId="0" fontId="7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5" fillId="3" borderId="7" xfId="0" applyNumberFormat="1" applyFont="1" applyFill="1" applyBorder="1" applyAlignment="1">
      <alignment vertical="center"/>
    </xf>
    <xf numFmtId="4" fontId="7" fillId="3" borderId="22" xfId="0" applyNumberFormat="1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horizontal="right" vertical="center" wrapText="1"/>
    </xf>
    <xf numFmtId="4" fontId="13" fillId="3" borderId="0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47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3" fontId="4" fillId="3" borderId="34" xfId="0" applyNumberFormat="1" applyFont="1" applyFill="1" applyBorder="1" applyAlignment="1">
      <alignment horizontal="right" vertical="center" wrapText="1"/>
    </xf>
    <xf numFmtId="43" fontId="4" fillId="3" borderId="3" xfId="0" applyNumberFormat="1" applyFont="1" applyFill="1" applyBorder="1" applyAlignment="1">
      <alignment horizontal="right" vertical="center" wrapText="1"/>
    </xf>
    <xf numFmtId="165" fontId="4" fillId="3" borderId="3" xfId="0" applyNumberFormat="1" applyFont="1" applyFill="1" applyBorder="1" applyAlignment="1">
      <alignment horizontal="right" vertical="center" wrapText="1"/>
    </xf>
    <xf numFmtId="43" fontId="4" fillId="3" borderId="15" xfId="0" applyNumberFormat="1" applyFont="1" applyFill="1" applyBorder="1" applyAlignment="1">
      <alignment horizontal="right" vertical="center" wrapText="1"/>
    </xf>
    <xf numFmtId="4" fontId="4" fillId="3" borderId="14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left" vertical="top" wrapText="1"/>
    </xf>
    <xf numFmtId="0" fontId="5" fillId="0" borderId="9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/>
    </xf>
    <xf numFmtId="0" fontId="2" fillId="0" borderId="28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4" fontId="5" fillId="3" borderId="48" xfId="0" applyNumberFormat="1" applyFont="1" applyFill="1" applyBorder="1" applyAlignment="1">
      <alignment horizontal="right" vertical="center"/>
    </xf>
    <xf numFmtId="4" fontId="4" fillId="3" borderId="48" xfId="0" applyNumberFormat="1" applyFont="1" applyFill="1" applyBorder="1" applyAlignment="1">
      <alignment horizontal="right" vertical="center" wrapText="1"/>
    </xf>
    <xf numFmtId="1" fontId="6" fillId="0" borderId="28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9" fillId="0" borderId="3" xfId="0" applyNumberFormat="1" applyFont="1" applyBorder="1"/>
    <xf numFmtId="4" fontId="3" fillId="3" borderId="3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0" borderId="12" xfId="0" applyNumberFormat="1" applyFont="1" applyFill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/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horizontal="left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" fillId="0" borderId="28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left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2" borderId="34" xfId="0" applyNumberFormat="1" applyFont="1" applyFill="1" applyBorder="1" applyAlignment="1">
      <alignment horizontal="left" vertical="top" wrapText="1"/>
    </xf>
    <xf numFmtId="0" fontId="9" fillId="2" borderId="12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top" wrapText="1"/>
    </xf>
    <xf numFmtId="0" fontId="5" fillId="0" borderId="3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1" fontId="14" fillId="0" borderId="28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1" fontId="12" fillId="0" borderId="28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left" vertical="center" wrapText="1"/>
    </xf>
    <xf numFmtId="0" fontId="2" fillId="2" borderId="24" xfId="0" applyNumberFormat="1" applyFont="1" applyFill="1" applyBorder="1" applyAlignment="1">
      <alignment horizontal="left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5EEFF"/>
      <rgbColor rgb="00993366"/>
      <rgbColor rgb="00FFFFC0"/>
      <rgbColor rgb="00CCFFFF"/>
      <rgbColor rgb="00FFFFC6"/>
      <rgbColor rgb="00C0DCC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84"/>
  <sheetViews>
    <sheetView tabSelected="1" topLeftCell="A62" workbookViewId="0">
      <selection activeCell="E66" sqref="E66"/>
    </sheetView>
  </sheetViews>
  <sheetFormatPr defaultColWidth="10.6640625" defaultRowHeight="11.25" outlineLevelRow="1" x14ac:dyDescent="0.2"/>
  <cols>
    <col min="1" max="1" width="60.1640625" style="1" customWidth="1"/>
    <col min="2" max="2" width="5.5" style="1" customWidth="1"/>
    <col min="3" max="3" width="6.5" style="1" customWidth="1"/>
    <col min="4" max="4" width="4.6640625" style="1" customWidth="1"/>
    <col min="5" max="5" width="57.83203125" style="1" customWidth="1"/>
    <col min="6" max="7" width="22.1640625" style="1" customWidth="1"/>
    <col min="8" max="8" width="24.83203125" style="1" customWidth="1"/>
    <col min="9" max="9" width="0.6640625" style="1" hidden="1" customWidth="1"/>
    <col min="10" max="10" width="2.6640625" style="1" hidden="1" customWidth="1"/>
    <col min="11" max="11" width="18" customWidth="1"/>
  </cols>
  <sheetData>
    <row r="1" spans="1:11" ht="19.5" customHeight="1" x14ac:dyDescent="0.25">
      <c r="A1" s="148" t="s">
        <v>0</v>
      </c>
      <c r="B1" s="148"/>
      <c r="C1" s="148"/>
      <c r="D1" s="148"/>
      <c r="E1" s="148"/>
      <c r="F1" s="6"/>
      <c r="G1" s="6"/>
      <c r="H1" s="6"/>
      <c r="I1" s="6"/>
      <c r="J1" s="6"/>
    </row>
    <row r="2" spans="1:11" ht="20.25" customHeight="1" x14ac:dyDescent="0.25">
      <c r="A2" s="124" t="s">
        <v>90</v>
      </c>
      <c r="B2" s="7"/>
      <c r="C2" s="7"/>
      <c r="D2" s="7"/>
      <c r="E2" s="7"/>
      <c r="F2" s="6"/>
      <c r="G2" s="6"/>
      <c r="H2" s="6"/>
      <c r="I2" s="8" t="s">
        <v>1</v>
      </c>
      <c r="J2" s="168">
        <v>503166</v>
      </c>
      <c r="K2" s="169"/>
    </row>
    <row r="3" spans="1:11" ht="15" x14ac:dyDescent="0.2">
      <c r="A3" s="9"/>
      <c r="B3" s="9"/>
      <c r="C3" s="9"/>
      <c r="D3" s="9"/>
      <c r="E3" s="9"/>
      <c r="F3" s="9"/>
      <c r="G3" s="9"/>
      <c r="H3" s="9"/>
      <c r="I3" s="9"/>
      <c r="J3" s="9"/>
    </row>
    <row r="4" spans="1:11" ht="24" customHeight="1" x14ac:dyDescent="0.3">
      <c r="A4" s="154" t="s">
        <v>106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1" s="2" customFormat="1" ht="102.75" customHeight="1" x14ac:dyDescent="0.2">
      <c r="A5" s="16" t="s">
        <v>2</v>
      </c>
      <c r="B5" s="155" t="s">
        <v>7</v>
      </c>
      <c r="C5" s="156"/>
      <c r="D5" s="157"/>
      <c r="E5" s="31" t="s">
        <v>3</v>
      </c>
      <c r="F5" s="32" t="s">
        <v>116</v>
      </c>
      <c r="G5" s="110" t="s">
        <v>99</v>
      </c>
      <c r="H5" s="32" t="s">
        <v>98</v>
      </c>
      <c r="I5" s="160"/>
      <c r="J5" s="161"/>
      <c r="K5" s="126" t="s">
        <v>100</v>
      </c>
    </row>
    <row r="6" spans="1:11" ht="15.75" customHeight="1" x14ac:dyDescent="0.2">
      <c r="A6" s="72" t="s">
        <v>4</v>
      </c>
      <c r="B6" s="162">
        <v>2</v>
      </c>
      <c r="C6" s="163"/>
      <c r="D6" s="163"/>
      <c r="E6" s="10">
        <v>3</v>
      </c>
      <c r="F6" s="30">
        <v>4</v>
      </c>
      <c r="G6" s="111"/>
      <c r="H6" s="30">
        <v>5</v>
      </c>
      <c r="I6" s="164">
        <v>6</v>
      </c>
      <c r="J6" s="165"/>
      <c r="K6" s="121"/>
    </row>
    <row r="7" spans="1:11" ht="72.75" customHeight="1" x14ac:dyDescent="0.2">
      <c r="A7" s="73" t="s">
        <v>52</v>
      </c>
      <c r="B7" s="186" t="s">
        <v>96</v>
      </c>
      <c r="C7" s="186"/>
      <c r="D7" s="186"/>
      <c r="E7" s="187"/>
      <c r="F7" s="98">
        <f>F8+F28+F36+F41+F47+F50</f>
        <v>4599551.76</v>
      </c>
      <c r="G7" s="98">
        <f>G8+G28+G36+G41+G47+G50</f>
        <v>2372745.0299999998</v>
      </c>
      <c r="H7" s="98">
        <f>H8+H28+H36+H41+H47+H50</f>
        <v>1883028.7200000002</v>
      </c>
      <c r="I7" s="166"/>
      <c r="J7" s="167"/>
      <c r="K7" s="122">
        <f>G7-H7</f>
        <v>489716.30999999959</v>
      </c>
    </row>
    <row r="8" spans="1:11" ht="18.75" customHeight="1" x14ac:dyDescent="0.25">
      <c r="A8" s="196" t="s">
        <v>107</v>
      </c>
      <c r="B8" s="199" t="s">
        <v>56</v>
      </c>
      <c r="C8" s="199"/>
      <c r="D8" s="199"/>
      <c r="E8" s="200"/>
      <c r="F8" s="56">
        <f>F9+F10+F11+F12+F18+F19+F20+F21+F22+F27+F16+F23+F24+F25+F26+F17+F15+F14+F13</f>
        <v>1092446.96</v>
      </c>
      <c r="G8" s="56">
        <f>G9+G10+G11+G12+G18+G19+G20+G21+G22+G27+G16+G23+G24+G25+G26+G17+G15+G14+G13</f>
        <v>412323.37</v>
      </c>
      <c r="H8" s="56">
        <f>H9+H10+H11+H12+H18+H19+H20+H21+H22+H27+H16+H23+H24+H25+H26+H17+H15+H14+H13</f>
        <v>184680.78</v>
      </c>
      <c r="I8" s="53"/>
      <c r="J8" s="116"/>
      <c r="K8" s="122">
        <f t="shared" ref="K8:K72" si="0">G8-H8</f>
        <v>227642.59</v>
      </c>
    </row>
    <row r="9" spans="1:11" ht="47.25" customHeight="1" outlineLevel="1" x14ac:dyDescent="0.2">
      <c r="A9" s="196"/>
      <c r="B9" s="149" t="s">
        <v>9</v>
      </c>
      <c r="C9" s="149"/>
      <c r="D9" s="150"/>
      <c r="E9" s="50" t="s">
        <v>8</v>
      </c>
      <c r="F9" s="51">
        <v>64000</v>
      </c>
      <c r="G9" s="128">
        <f>H9</f>
        <v>1198.8800000000001</v>
      </c>
      <c r="H9" s="52">
        <v>1198.8800000000001</v>
      </c>
      <c r="I9" s="158"/>
      <c r="J9" s="159"/>
      <c r="K9" s="122">
        <f t="shared" si="0"/>
        <v>0</v>
      </c>
    </row>
    <row r="10" spans="1:11" ht="29.25" customHeight="1" outlineLevel="1" x14ac:dyDescent="0.2">
      <c r="A10" s="196"/>
      <c r="B10" s="134" t="s">
        <v>9</v>
      </c>
      <c r="C10" s="135"/>
      <c r="D10" s="135"/>
      <c r="E10" s="19" t="s">
        <v>10</v>
      </c>
      <c r="F10" s="12">
        <v>9500</v>
      </c>
      <c r="G10" s="128">
        <f t="shared" ref="G10:G27" si="1">H10</f>
        <v>0</v>
      </c>
      <c r="H10" s="11"/>
      <c r="I10" s="130"/>
      <c r="J10" s="131"/>
      <c r="K10" s="122">
        <f t="shared" si="0"/>
        <v>0</v>
      </c>
    </row>
    <row r="11" spans="1:11" ht="38.25" customHeight="1" outlineLevel="1" x14ac:dyDescent="0.2">
      <c r="A11" s="196"/>
      <c r="B11" s="134" t="s">
        <v>9</v>
      </c>
      <c r="C11" s="135"/>
      <c r="D11" s="135"/>
      <c r="E11" s="19" t="s">
        <v>55</v>
      </c>
      <c r="F11" s="12">
        <v>80000</v>
      </c>
      <c r="G11" s="128">
        <f t="shared" si="1"/>
        <v>0</v>
      </c>
      <c r="H11" s="11"/>
      <c r="I11" s="130"/>
      <c r="J11" s="131"/>
      <c r="K11" s="122">
        <f t="shared" si="0"/>
        <v>0</v>
      </c>
    </row>
    <row r="12" spans="1:11" ht="29.25" customHeight="1" outlineLevel="1" x14ac:dyDescent="0.2">
      <c r="A12" s="196"/>
      <c r="B12" s="134" t="s">
        <v>58</v>
      </c>
      <c r="C12" s="135"/>
      <c r="D12" s="135"/>
      <c r="E12" s="19" t="s">
        <v>53</v>
      </c>
      <c r="F12" s="12">
        <v>45000</v>
      </c>
      <c r="G12" s="128">
        <v>14864.09</v>
      </c>
      <c r="H12" s="11"/>
      <c r="I12" s="130"/>
      <c r="J12" s="131"/>
      <c r="K12" s="122">
        <f t="shared" si="0"/>
        <v>14864.09</v>
      </c>
    </row>
    <row r="13" spans="1:11" ht="29.25" customHeight="1" outlineLevel="1" x14ac:dyDescent="0.2">
      <c r="A13" s="196"/>
      <c r="B13" s="151" t="s">
        <v>84</v>
      </c>
      <c r="C13" s="152"/>
      <c r="D13" s="153"/>
      <c r="E13" s="19" t="s">
        <v>103</v>
      </c>
      <c r="F13" s="12">
        <v>13866.96</v>
      </c>
      <c r="G13" s="128">
        <f t="shared" si="1"/>
        <v>13866.96</v>
      </c>
      <c r="H13" s="11">
        <v>13866.96</v>
      </c>
      <c r="I13" s="100"/>
      <c r="J13" s="112"/>
      <c r="K13" s="122">
        <f t="shared" si="0"/>
        <v>0</v>
      </c>
    </row>
    <row r="14" spans="1:11" ht="29.25" customHeight="1" outlineLevel="1" x14ac:dyDescent="0.2">
      <c r="A14" s="196"/>
      <c r="B14" s="151" t="s">
        <v>9</v>
      </c>
      <c r="C14" s="152"/>
      <c r="D14" s="153"/>
      <c r="E14" s="19" t="s">
        <v>91</v>
      </c>
      <c r="F14" s="12">
        <v>45000</v>
      </c>
      <c r="G14" s="128">
        <f t="shared" si="1"/>
        <v>0</v>
      </c>
      <c r="H14" s="11"/>
      <c r="I14" s="130"/>
      <c r="J14" s="131"/>
      <c r="K14" s="122">
        <f t="shared" si="0"/>
        <v>0</v>
      </c>
    </row>
    <row r="15" spans="1:11" ht="29.25" customHeight="1" outlineLevel="1" x14ac:dyDescent="0.2">
      <c r="A15" s="196"/>
      <c r="B15" s="151" t="s">
        <v>9</v>
      </c>
      <c r="C15" s="152"/>
      <c r="D15" s="153"/>
      <c r="E15" s="19" t="s">
        <v>76</v>
      </c>
      <c r="F15" s="12">
        <v>70000</v>
      </c>
      <c r="G15" s="128">
        <f t="shared" si="1"/>
        <v>21822.94</v>
      </c>
      <c r="H15" s="11">
        <v>21822.94</v>
      </c>
      <c r="I15" s="130"/>
      <c r="J15" s="131"/>
      <c r="K15" s="122">
        <f t="shared" si="0"/>
        <v>0</v>
      </c>
    </row>
    <row r="16" spans="1:11" ht="29.25" customHeight="1" outlineLevel="1" x14ac:dyDescent="0.2">
      <c r="A16" s="196"/>
      <c r="B16" s="151" t="s">
        <v>67</v>
      </c>
      <c r="C16" s="152"/>
      <c r="D16" s="153"/>
      <c r="E16" s="19" t="s">
        <v>68</v>
      </c>
      <c r="F16" s="12">
        <v>33000</v>
      </c>
      <c r="G16" s="128">
        <f t="shared" si="1"/>
        <v>0</v>
      </c>
      <c r="H16" s="11"/>
      <c r="I16" s="130"/>
      <c r="J16" s="131"/>
      <c r="K16" s="122">
        <f t="shared" si="0"/>
        <v>0</v>
      </c>
    </row>
    <row r="17" spans="1:11" ht="29.25" customHeight="1" outlineLevel="1" x14ac:dyDescent="0.2">
      <c r="A17" s="196"/>
      <c r="B17" s="151" t="s">
        <v>67</v>
      </c>
      <c r="C17" s="152"/>
      <c r="D17" s="153"/>
      <c r="E17" s="19" t="s">
        <v>69</v>
      </c>
      <c r="F17" s="12">
        <v>3000</v>
      </c>
      <c r="G17" s="128">
        <f t="shared" si="1"/>
        <v>0</v>
      </c>
      <c r="H17" s="11"/>
      <c r="I17" s="130"/>
      <c r="J17" s="131"/>
      <c r="K17" s="122">
        <f t="shared" si="0"/>
        <v>0</v>
      </c>
    </row>
    <row r="18" spans="1:11" ht="32.25" customHeight="1" outlineLevel="1" x14ac:dyDescent="0.2">
      <c r="A18" s="196"/>
      <c r="B18" s="151" t="s">
        <v>67</v>
      </c>
      <c r="C18" s="152"/>
      <c r="D18" s="153"/>
      <c r="E18" s="19" t="s">
        <v>70</v>
      </c>
      <c r="F18" s="12">
        <v>10000</v>
      </c>
      <c r="G18" s="128">
        <f t="shared" si="1"/>
        <v>0</v>
      </c>
      <c r="H18" s="11"/>
      <c r="I18" s="136"/>
      <c r="J18" s="137"/>
      <c r="K18" s="122">
        <f t="shared" si="0"/>
        <v>0</v>
      </c>
    </row>
    <row r="19" spans="1:11" ht="27.75" customHeight="1" outlineLevel="1" x14ac:dyDescent="0.2">
      <c r="A19" s="196"/>
      <c r="B19" s="134" t="s">
        <v>9</v>
      </c>
      <c r="C19" s="135"/>
      <c r="D19" s="135"/>
      <c r="E19" s="20" t="s">
        <v>11</v>
      </c>
      <c r="F19" s="12">
        <v>390300</v>
      </c>
      <c r="G19" s="128">
        <f>H19+146848</f>
        <v>280140</v>
      </c>
      <c r="H19" s="11">
        <f>59868+36712+36712</f>
        <v>133292</v>
      </c>
      <c r="I19" s="130"/>
      <c r="J19" s="131"/>
      <c r="K19" s="122">
        <f t="shared" si="0"/>
        <v>146848</v>
      </c>
    </row>
    <row r="20" spans="1:11" ht="22.5" customHeight="1" outlineLevel="1" x14ac:dyDescent="0.2">
      <c r="A20" s="196"/>
      <c r="B20" s="134" t="s">
        <v>9</v>
      </c>
      <c r="C20" s="135"/>
      <c r="D20" s="135"/>
      <c r="E20" s="20" t="s">
        <v>12</v>
      </c>
      <c r="F20" s="12">
        <v>15000</v>
      </c>
      <c r="G20" s="128">
        <f t="shared" si="1"/>
        <v>4500</v>
      </c>
      <c r="H20" s="11">
        <v>4500</v>
      </c>
      <c r="I20" s="136"/>
      <c r="J20" s="137"/>
      <c r="K20" s="122">
        <f t="shared" si="0"/>
        <v>0</v>
      </c>
    </row>
    <row r="21" spans="1:11" ht="33.75" customHeight="1" outlineLevel="1" x14ac:dyDescent="0.2">
      <c r="A21" s="196"/>
      <c r="B21" s="134" t="s">
        <v>9</v>
      </c>
      <c r="C21" s="135"/>
      <c r="D21" s="135"/>
      <c r="E21" s="21" t="s">
        <v>13</v>
      </c>
      <c r="F21" s="12">
        <v>100000</v>
      </c>
      <c r="G21" s="128">
        <v>23029.67</v>
      </c>
      <c r="H21" s="11"/>
      <c r="I21" s="130"/>
      <c r="J21" s="131"/>
      <c r="K21" s="122">
        <f t="shared" si="0"/>
        <v>23029.67</v>
      </c>
    </row>
    <row r="22" spans="1:11" ht="28.5" customHeight="1" outlineLevel="1" x14ac:dyDescent="0.2">
      <c r="A22" s="196"/>
      <c r="B22" s="134" t="s">
        <v>14</v>
      </c>
      <c r="C22" s="135"/>
      <c r="D22" s="135"/>
      <c r="E22" s="22" t="s">
        <v>57</v>
      </c>
      <c r="F22" s="78">
        <v>63000</v>
      </c>
      <c r="G22" s="128">
        <v>22900.83</v>
      </c>
      <c r="H22" s="11"/>
      <c r="I22" s="130"/>
      <c r="J22" s="131"/>
      <c r="K22" s="122">
        <f t="shared" si="0"/>
        <v>22900.83</v>
      </c>
    </row>
    <row r="23" spans="1:11" ht="28.5" customHeight="1" outlineLevel="1" x14ac:dyDescent="0.2">
      <c r="A23" s="196"/>
      <c r="B23" s="146" t="s">
        <v>14</v>
      </c>
      <c r="C23" s="147"/>
      <c r="D23" s="147"/>
      <c r="E23" s="94" t="s">
        <v>15</v>
      </c>
      <c r="F23" s="127">
        <v>62000</v>
      </c>
      <c r="G23" s="128">
        <f t="shared" si="1"/>
        <v>0</v>
      </c>
      <c r="H23" s="13"/>
      <c r="I23" s="130"/>
      <c r="J23" s="131"/>
      <c r="K23" s="122">
        <f t="shared" si="0"/>
        <v>0</v>
      </c>
    </row>
    <row r="24" spans="1:11" ht="28.5" customHeight="1" outlineLevel="1" x14ac:dyDescent="0.2">
      <c r="A24" s="196"/>
      <c r="B24" s="151" t="s">
        <v>9</v>
      </c>
      <c r="C24" s="152"/>
      <c r="D24" s="153"/>
      <c r="E24" s="94" t="s">
        <v>71</v>
      </c>
      <c r="F24" s="127">
        <v>10000</v>
      </c>
      <c r="G24" s="128">
        <f t="shared" si="1"/>
        <v>0</v>
      </c>
      <c r="H24" s="13"/>
      <c r="I24" s="130"/>
      <c r="J24" s="131"/>
      <c r="K24" s="122">
        <f t="shared" si="0"/>
        <v>0</v>
      </c>
    </row>
    <row r="25" spans="1:11" ht="43.5" customHeight="1" outlineLevel="1" x14ac:dyDescent="0.2">
      <c r="A25" s="196"/>
      <c r="B25" s="151" t="s">
        <v>72</v>
      </c>
      <c r="C25" s="152"/>
      <c r="D25" s="153"/>
      <c r="E25" s="94" t="s">
        <v>73</v>
      </c>
      <c r="F25" s="127">
        <v>20000</v>
      </c>
      <c r="G25" s="128">
        <v>20000</v>
      </c>
      <c r="H25" s="13">
        <v>0</v>
      </c>
      <c r="I25" s="130"/>
      <c r="J25" s="131"/>
      <c r="K25" s="122">
        <f t="shared" si="0"/>
        <v>20000</v>
      </c>
    </row>
    <row r="26" spans="1:11" ht="43.5" customHeight="1" outlineLevel="1" x14ac:dyDescent="0.2">
      <c r="A26" s="196"/>
      <c r="B26" s="151" t="s">
        <v>86</v>
      </c>
      <c r="C26" s="152"/>
      <c r="D26" s="153"/>
      <c r="E26" s="94" t="s">
        <v>74</v>
      </c>
      <c r="F26" s="127">
        <v>10000</v>
      </c>
      <c r="G26" s="128">
        <f t="shared" si="1"/>
        <v>10000</v>
      </c>
      <c r="H26" s="13">
        <v>10000</v>
      </c>
      <c r="I26" s="130"/>
      <c r="J26" s="131"/>
      <c r="K26" s="122">
        <f t="shared" si="0"/>
        <v>0</v>
      </c>
    </row>
    <row r="27" spans="1:11" ht="46.5" customHeight="1" outlineLevel="1" thickBot="1" x14ac:dyDescent="0.25">
      <c r="A27" s="197"/>
      <c r="B27" s="146" t="s">
        <v>88</v>
      </c>
      <c r="C27" s="147"/>
      <c r="D27" s="147"/>
      <c r="E27" s="55" t="s">
        <v>75</v>
      </c>
      <c r="F27" s="95">
        <v>48780</v>
      </c>
      <c r="G27" s="128">
        <f t="shared" si="1"/>
        <v>0</v>
      </c>
      <c r="H27" s="34"/>
      <c r="I27" s="132"/>
      <c r="J27" s="133"/>
      <c r="K27" s="122">
        <f t="shared" si="0"/>
        <v>0</v>
      </c>
    </row>
    <row r="28" spans="1:11" ht="19.5" customHeight="1" outlineLevel="1" thickBot="1" x14ac:dyDescent="0.25">
      <c r="A28" s="195" t="s">
        <v>108</v>
      </c>
      <c r="B28" s="190" t="s">
        <v>56</v>
      </c>
      <c r="C28" s="190"/>
      <c r="D28" s="190"/>
      <c r="E28" s="191"/>
      <c r="F28" s="57">
        <f>F29+F30+F32+F31+F33+F34+F35</f>
        <v>870000</v>
      </c>
      <c r="G28" s="57">
        <f>G29+G30+G32+G31+G33+G34+G35</f>
        <v>240853.56</v>
      </c>
      <c r="H28" s="57">
        <f>H29+H30+H3+H33+H34+H341</f>
        <v>46000</v>
      </c>
      <c r="I28" s="54"/>
      <c r="J28" s="54"/>
      <c r="K28" s="122">
        <f t="shared" si="0"/>
        <v>194853.56</v>
      </c>
    </row>
    <row r="29" spans="1:11" ht="23.25" customHeight="1" outlineLevel="1" x14ac:dyDescent="0.2">
      <c r="A29" s="196"/>
      <c r="B29" s="144" t="s">
        <v>16</v>
      </c>
      <c r="C29" s="145"/>
      <c r="D29" s="145"/>
      <c r="E29" s="50" t="s">
        <v>39</v>
      </c>
      <c r="F29" s="79">
        <v>46000</v>
      </c>
      <c r="G29" s="123">
        <v>46000</v>
      </c>
      <c r="H29" s="33">
        <v>46000</v>
      </c>
      <c r="I29" s="142"/>
      <c r="J29" s="143"/>
      <c r="K29" s="122">
        <f t="shared" si="0"/>
        <v>0</v>
      </c>
    </row>
    <row r="30" spans="1:11" ht="27.75" customHeight="1" outlineLevel="1" x14ac:dyDescent="0.2">
      <c r="A30" s="196"/>
      <c r="B30" s="134" t="s">
        <v>16</v>
      </c>
      <c r="C30" s="135"/>
      <c r="D30" s="135"/>
      <c r="E30" s="19" t="s">
        <v>62</v>
      </c>
      <c r="F30" s="80">
        <v>30000</v>
      </c>
      <c r="G30" s="83"/>
      <c r="H30" s="11"/>
      <c r="I30" s="138"/>
      <c r="J30" s="139"/>
      <c r="K30" s="122">
        <f t="shared" si="0"/>
        <v>0</v>
      </c>
    </row>
    <row r="31" spans="1:11" ht="25.5" customHeight="1" outlineLevel="1" thickBot="1" x14ac:dyDescent="0.25">
      <c r="A31" s="196"/>
      <c r="B31" s="146" t="s">
        <v>16</v>
      </c>
      <c r="C31" s="147"/>
      <c r="D31" s="147"/>
      <c r="E31" s="19" t="s">
        <v>40</v>
      </c>
      <c r="F31" s="81">
        <v>194853.56</v>
      </c>
      <c r="G31" s="83">
        <v>194853.56</v>
      </c>
      <c r="H31" s="13"/>
      <c r="I31" s="18"/>
      <c r="J31" s="117"/>
      <c r="K31" s="122">
        <f t="shared" si="0"/>
        <v>194853.56</v>
      </c>
    </row>
    <row r="32" spans="1:11" ht="58.5" customHeight="1" outlineLevel="1" x14ac:dyDescent="0.2">
      <c r="A32" s="196"/>
      <c r="B32" s="146" t="s">
        <v>16</v>
      </c>
      <c r="C32" s="147"/>
      <c r="D32" s="147"/>
      <c r="E32" s="19" t="s">
        <v>63</v>
      </c>
      <c r="F32" s="82">
        <v>100000</v>
      </c>
      <c r="G32" s="83"/>
      <c r="H32" s="13"/>
      <c r="I32" s="140"/>
      <c r="J32" s="141"/>
      <c r="K32" s="122">
        <f t="shared" si="0"/>
        <v>0</v>
      </c>
    </row>
    <row r="33" spans="1:11" ht="46.5" customHeight="1" outlineLevel="1" x14ac:dyDescent="0.2">
      <c r="A33" s="196"/>
      <c r="B33" s="135" t="s">
        <v>16</v>
      </c>
      <c r="C33" s="135"/>
      <c r="D33" s="135"/>
      <c r="E33" s="77" t="s">
        <v>64</v>
      </c>
      <c r="F33" s="83">
        <v>219146.44</v>
      </c>
      <c r="G33" s="83"/>
      <c r="H33" s="11"/>
      <c r="I33" s="138"/>
      <c r="J33" s="139"/>
      <c r="K33" s="122">
        <f t="shared" si="0"/>
        <v>0</v>
      </c>
    </row>
    <row r="34" spans="1:11" ht="42.75" customHeight="1" outlineLevel="1" x14ac:dyDescent="0.2">
      <c r="A34" s="196"/>
      <c r="B34" s="135" t="s">
        <v>16</v>
      </c>
      <c r="C34" s="135"/>
      <c r="D34" s="135"/>
      <c r="E34" s="77" t="s">
        <v>65</v>
      </c>
      <c r="F34" s="83">
        <v>150000</v>
      </c>
      <c r="G34" s="83"/>
      <c r="H34" s="11"/>
      <c r="I34" s="138"/>
      <c r="J34" s="139"/>
      <c r="K34" s="122">
        <f t="shared" si="0"/>
        <v>0</v>
      </c>
    </row>
    <row r="35" spans="1:11" ht="39.75" customHeight="1" outlineLevel="1" thickBot="1" x14ac:dyDescent="0.25">
      <c r="A35" s="197"/>
      <c r="B35" s="135" t="s">
        <v>16</v>
      </c>
      <c r="C35" s="135"/>
      <c r="D35" s="135"/>
      <c r="E35" s="77" t="s">
        <v>66</v>
      </c>
      <c r="F35" s="83">
        <v>130000</v>
      </c>
      <c r="G35" s="83"/>
      <c r="H35" s="11"/>
      <c r="I35" s="138"/>
      <c r="J35" s="139"/>
      <c r="K35" s="122">
        <f t="shared" si="0"/>
        <v>0</v>
      </c>
    </row>
    <row r="36" spans="1:11" ht="30.75" customHeight="1" outlineLevel="1" thickBot="1" x14ac:dyDescent="0.25">
      <c r="A36" s="192" t="s">
        <v>109</v>
      </c>
      <c r="B36" s="201" t="s">
        <v>56</v>
      </c>
      <c r="C36" s="201"/>
      <c r="D36" s="201"/>
      <c r="E36" s="202"/>
      <c r="F36" s="59">
        <f>F37+F38+F39+F40</f>
        <v>1132580</v>
      </c>
      <c r="G36" s="59">
        <f>G37+G38+G39+G40</f>
        <v>593078.82999999996</v>
      </c>
      <c r="H36" s="59">
        <f>H37+H38+H39+H40</f>
        <v>534399.11</v>
      </c>
      <c r="I36" s="39"/>
      <c r="J36" s="5"/>
      <c r="K36" s="122">
        <f t="shared" si="0"/>
        <v>58679.719999999972</v>
      </c>
    </row>
    <row r="37" spans="1:11" ht="40.5" customHeight="1" outlineLevel="1" x14ac:dyDescent="0.2">
      <c r="A37" s="193"/>
      <c r="B37" s="144" t="s">
        <v>18</v>
      </c>
      <c r="C37" s="145"/>
      <c r="D37" s="145"/>
      <c r="E37" s="58" t="s">
        <v>17</v>
      </c>
      <c r="F37" s="84">
        <v>935080</v>
      </c>
      <c r="G37" s="114">
        <v>534399.11</v>
      </c>
      <c r="H37" s="33">
        <v>534399.11</v>
      </c>
      <c r="I37" s="142"/>
      <c r="J37" s="143"/>
      <c r="K37" s="122">
        <f t="shared" si="0"/>
        <v>0</v>
      </c>
    </row>
    <row r="38" spans="1:11" ht="18.75" customHeight="1" outlineLevel="1" thickBot="1" x14ac:dyDescent="0.25">
      <c r="A38" s="193"/>
      <c r="B38" s="134" t="s">
        <v>20</v>
      </c>
      <c r="C38" s="135"/>
      <c r="D38" s="135"/>
      <c r="E38" s="23" t="s">
        <v>19</v>
      </c>
      <c r="F38" s="85">
        <v>98000</v>
      </c>
      <c r="G38" s="85">
        <v>58679.72</v>
      </c>
      <c r="H38" s="11"/>
      <c r="I38" s="215"/>
      <c r="J38" s="216"/>
      <c r="K38" s="122">
        <f t="shared" si="0"/>
        <v>58679.72</v>
      </c>
    </row>
    <row r="39" spans="1:11" ht="61.5" customHeight="1" outlineLevel="1" thickBot="1" x14ac:dyDescent="0.25">
      <c r="A39" s="193"/>
      <c r="B39" s="134" t="s">
        <v>22</v>
      </c>
      <c r="C39" s="135"/>
      <c r="D39" s="135"/>
      <c r="E39" s="23" t="s">
        <v>21</v>
      </c>
      <c r="F39" s="86">
        <v>99500</v>
      </c>
      <c r="G39" s="86"/>
      <c r="H39" s="11"/>
      <c r="I39" s="178"/>
      <c r="J39" s="179"/>
      <c r="K39" s="122">
        <f t="shared" si="0"/>
        <v>0</v>
      </c>
    </row>
    <row r="40" spans="1:11" ht="3" customHeight="1" outlineLevel="1" thickBot="1" x14ac:dyDescent="0.25">
      <c r="A40" s="194"/>
      <c r="B40" s="146" t="s">
        <v>22</v>
      </c>
      <c r="C40" s="147"/>
      <c r="D40" s="147"/>
      <c r="E40" s="60" t="s">
        <v>23</v>
      </c>
      <c r="F40" s="76"/>
      <c r="G40" s="76"/>
      <c r="H40" s="34"/>
      <c r="I40" s="178"/>
      <c r="J40" s="179"/>
      <c r="K40" s="122">
        <f t="shared" si="0"/>
        <v>0</v>
      </c>
    </row>
    <row r="41" spans="1:11" ht="32.25" customHeight="1" outlineLevel="1" thickBot="1" x14ac:dyDescent="0.25">
      <c r="A41" s="192" t="s">
        <v>110</v>
      </c>
      <c r="B41" s="190" t="s">
        <v>56</v>
      </c>
      <c r="C41" s="190"/>
      <c r="D41" s="190"/>
      <c r="E41" s="191"/>
      <c r="F41" s="87">
        <f>F42+F43+F44+F45+F46</f>
        <v>34000</v>
      </c>
      <c r="G41" s="87">
        <f>G42+G43+G44+G45+G46</f>
        <v>7200</v>
      </c>
      <c r="H41" s="62">
        <f>H42+H43+H44+H45+H46</f>
        <v>6400</v>
      </c>
      <c r="I41" s="5"/>
      <c r="J41" s="5"/>
      <c r="K41" s="122">
        <f t="shared" si="0"/>
        <v>800</v>
      </c>
    </row>
    <row r="42" spans="1:11" ht="36.75" customHeight="1" outlineLevel="1" x14ac:dyDescent="0.2">
      <c r="A42" s="193"/>
      <c r="B42" s="144" t="s">
        <v>25</v>
      </c>
      <c r="C42" s="145"/>
      <c r="D42" s="145"/>
      <c r="E42" s="61" t="s">
        <v>24</v>
      </c>
      <c r="F42" s="88">
        <v>18000</v>
      </c>
      <c r="G42" s="88"/>
      <c r="H42" s="33"/>
      <c r="I42" s="204"/>
      <c r="J42" s="205"/>
      <c r="K42" s="122">
        <f t="shared" si="0"/>
        <v>0</v>
      </c>
    </row>
    <row r="43" spans="1:11" ht="1.5" customHeight="1" outlineLevel="1" x14ac:dyDescent="0.2">
      <c r="A43" s="193"/>
      <c r="B43" s="134" t="s">
        <v>27</v>
      </c>
      <c r="C43" s="135"/>
      <c r="D43" s="135"/>
      <c r="E43" s="24" t="s">
        <v>26</v>
      </c>
      <c r="F43" s="89"/>
      <c r="G43" s="89"/>
      <c r="H43" s="11"/>
      <c r="I43" s="138"/>
      <c r="J43" s="139"/>
      <c r="K43" s="122">
        <f t="shared" si="0"/>
        <v>0</v>
      </c>
    </row>
    <row r="44" spans="1:11" ht="34.5" customHeight="1" outlineLevel="1" x14ac:dyDescent="0.2">
      <c r="A44" s="193"/>
      <c r="B44" s="134" t="s">
        <v>27</v>
      </c>
      <c r="C44" s="135"/>
      <c r="D44" s="135"/>
      <c r="E44" s="25" t="s">
        <v>28</v>
      </c>
      <c r="F44" s="89">
        <v>2000</v>
      </c>
      <c r="G44" s="89"/>
      <c r="H44" s="11"/>
      <c r="I44" s="138"/>
      <c r="J44" s="139"/>
      <c r="K44" s="122">
        <f t="shared" si="0"/>
        <v>0</v>
      </c>
    </row>
    <row r="45" spans="1:11" ht="38.25" customHeight="1" outlineLevel="1" x14ac:dyDescent="0.2">
      <c r="A45" s="193"/>
      <c r="B45" s="134" t="s">
        <v>27</v>
      </c>
      <c r="C45" s="135"/>
      <c r="D45" s="135"/>
      <c r="E45" s="24" t="s">
        <v>29</v>
      </c>
      <c r="F45" s="90">
        <v>12000</v>
      </c>
      <c r="G45" s="90">
        <f>6400+800</f>
        <v>7200</v>
      </c>
      <c r="H45" s="11">
        <v>6400</v>
      </c>
      <c r="I45" s="17"/>
      <c r="J45" s="17"/>
      <c r="K45" s="122">
        <f t="shared" si="0"/>
        <v>800</v>
      </c>
    </row>
    <row r="46" spans="1:11" ht="30" customHeight="1" outlineLevel="1" thickBot="1" x14ac:dyDescent="0.3">
      <c r="A46" s="194"/>
      <c r="B46" s="146" t="s">
        <v>27</v>
      </c>
      <c r="C46" s="147"/>
      <c r="D46" s="147"/>
      <c r="E46" s="63" t="s">
        <v>30</v>
      </c>
      <c r="F46" s="76">
        <v>2000</v>
      </c>
      <c r="G46" s="76"/>
      <c r="H46" s="34"/>
      <c r="I46" s="178"/>
      <c r="J46" s="179"/>
      <c r="K46" s="122">
        <f t="shared" si="0"/>
        <v>0</v>
      </c>
    </row>
    <row r="47" spans="1:11" ht="30" customHeight="1" outlineLevel="1" x14ac:dyDescent="0.2">
      <c r="A47" s="192" t="s">
        <v>111</v>
      </c>
      <c r="B47" s="190" t="s">
        <v>56</v>
      </c>
      <c r="C47" s="190"/>
      <c r="D47" s="190"/>
      <c r="E47" s="191"/>
      <c r="F47" s="62">
        <f>F48+F49</f>
        <v>23000</v>
      </c>
      <c r="G47" s="62">
        <f>G48+G49</f>
        <v>0</v>
      </c>
      <c r="H47" s="62">
        <f>H48+H49</f>
        <v>0</v>
      </c>
      <c r="I47" s="5"/>
      <c r="J47" s="5"/>
      <c r="K47" s="122">
        <f t="shared" si="0"/>
        <v>0</v>
      </c>
    </row>
    <row r="48" spans="1:11" ht="28.5" customHeight="1" outlineLevel="1" thickBot="1" x14ac:dyDescent="0.25">
      <c r="A48" s="193"/>
      <c r="B48" s="184" t="s">
        <v>31</v>
      </c>
      <c r="C48" s="184"/>
      <c r="D48" s="185"/>
      <c r="E48" s="36" t="s">
        <v>32</v>
      </c>
      <c r="F48" s="91">
        <v>20000</v>
      </c>
      <c r="G48" s="91"/>
      <c r="H48" s="13"/>
      <c r="I48" s="140"/>
      <c r="J48" s="141"/>
      <c r="K48" s="122">
        <f t="shared" si="0"/>
        <v>0</v>
      </c>
    </row>
    <row r="49" spans="1:11" ht="69" customHeight="1" outlineLevel="1" thickBot="1" x14ac:dyDescent="0.25">
      <c r="A49" s="194"/>
      <c r="B49" s="212" t="s">
        <v>60</v>
      </c>
      <c r="C49" s="213"/>
      <c r="D49" s="213"/>
      <c r="E49" s="75" t="s">
        <v>61</v>
      </c>
      <c r="F49" s="83">
        <v>3000</v>
      </c>
      <c r="G49" s="83"/>
      <c r="H49" s="11"/>
      <c r="I49" s="214"/>
      <c r="J49" s="138"/>
      <c r="K49" s="122">
        <f t="shared" si="0"/>
        <v>0</v>
      </c>
    </row>
    <row r="50" spans="1:11" ht="28.5" customHeight="1" outlineLevel="1" thickBot="1" x14ac:dyDescent="0.25">
      <c r="A50" s="195" t="s">
        <v>112</v>
      </c>
      <c r="B50" s="208" t="s">
        <v>56</v>
      </c>
      <c r="C50" s="208"/>
      <c r="D50" s="208"/>
      <c r="E50" s="209"/>
      <c r="F50" s="92">
        <f>F51+F52+F54+F55+F56+F57+F59+F58+F53</f>
        <v>1447524.7999999998</v>
      </c>
      <c r="G50" s="92">
        <f>G51+G52+G54+G55+G56+G57+G59+G58+G53</f>
        <v>1119289.27</v>
      </c>
      <c r="H50" s="92">
        <f>H51+H52+H54+H55+H56+H57+H59+H58</f>
        <v>1111548.83</v>
      </c>
      <c r="I50" s="5"/>
      <c r="J50" s="5"/>
      <c r="K50" s="122">
        <f t="shared" si="0"/>
        <v>7740.4399999999441</v>
      </c>
    </row>
    <row r="51" spans="1:11" ht="55.5" customHeight="1" outlineLevel="1" thickBot="1" x14ac:dyDescent="0.25">
      <c r="A51" s="196"/>
      <c r="B51" s="174" t="s">
        <v>34</v>
      </c>
      <c r="C51" s="175"/>
      <c r="D51" s="175"/>
      <c r="E51" s="37" t="s">
        <v>33</v>
      </c>
      <c r="F51" s="49">
        <v>71425</v>
      </c>
      <c r="G51" s="115">
        <f>H51</f>
        <v>71425</v>
      </c>
      <c r="H51" s="33">
        <v>71425</v>
      </c>
      <c r="I51" s="206"/>
      <c r="J51" s="207"/>
      <c r="K51" s="122">
        <f t="shared" si="0"/>
        <v>0</v>
      </c>
    </row>
    <row r="52" spans="1:11" ht="20.25" customHeight="1" outlineLevel="1" thickBot="1" x14ac:dyDescent="0.25">
      <c r="A52" s="196"/>
      <c r="B52" s="134" t="s">
        <v>34</v>
      </c>
      <c r="C52" s="135"/>
      <c r="D52" s="135"/>
      <c r="E52" s="19" t="s">
        <v>35</v>
      </c>
      <c r="F52" s="80">
        <v>30000</v>
      </c>
      <c r="G52" s="115">
        <f t="shared" ref="G52:G59" si="2">H52</f>
        <v>0</v>
      </c>
      <c r="H52" s="11"/>
      <c r="I52" s="131"/>
      <c r="J52" s="131"/>
      <c r="K52" s="122">
        <f t="shared" si="0"/>
        <v>0</v>
      </c>
    </row>
    <row r="53" spans="1:11" ht="20.25" customHeight="1" outlineLevel="1" thickBot="1" x14ac:dyDescent="0.25">
      <c r="A53" s="196"/>
      <c r="B53" s="134" t="s">
        <v>34</v>
      </c>
      <c r="C53" s="135"/>
      <c r="D53" s="135"/>
      <c r="E53" s="19" t="s">
        <v>105</v>
      </c>
      <c r="F53" s="82">
        <v>7740.44</v>
      </c>
      <c r="G53" s="115">
        <v>7740.44</v>
      </c>
      <c r="H53" s="13"/>
      <c r="I53" s="112"/>
      <c r="J53" s="112"/>
      <c r="K53" s="122">
        <f t="shared" si="0"/>
        <v>7740.44</v>
      </c>
    </row>
    <row r="54" spans="1:11" ht="29.25" customHeight="1" outlineLevel="1" thickBot="1" x14ac:dyDescent="0.25">
      <c r="A54" s="196"/>
      <c r="B54" s="146" t="s">
        <v>34</v>
      </c>
      <c r="C54" s="147"/>
      <c r="D54" s="147"/>
      <c r="E54" s="26" t="s">
        <v>36</v>
      </c>
      <c r="F54" s="93">
        <f>129237.31-7740.44</f>
        <v>121496.87</v>
      </c>
      <c r="G54" s="115">
        <f t="shared" si="2"/>
        <v>0</v>
      </c>
      <c r="H54" s="13"/>
      <c r="I54" s="138"/>
      <c r="J54" s="139"/>
      <c r="K54" s="122">
        <f t="shared" si="0"/>
        <v>0</v>
      </c>
    </row>
    <row r="55" spans="1:11" ht="30" customHeight="1" outlineLevel="1" thickBot="1" x14ac:dyDescent="0.25">
      <c r="A55" s="196"/>
      <c r="B55" s="146" t="s">
        <v>38</v>
      </c>
      <c r="C55" s="147"/>
      <c r="D55" s="147"/>
      <c r="E55" s="96" t="s">
        <v>37</v>
      </c>
      <c r="F55" s="97">
        <v>260563.49</v>
      </c>
      <c r="G55" s="115">
        <f t="shared" si="2"/>
        <v>84224.93</v>
      </c>
      <c r="H55" s="13">
        <v>84224.93</v>
      </c>
      <c r="I55" s="140"/>
      <c r="J55" s="141"/>
      <c r="K55" s="122">
        <f t="shared" si="0"/>
        <v>0</v>
      </c>
    </row>
    <row r="56" spans="1:11" ht="61.5" customHeight="1" outlineLevel="1" thickBot="1" x14ac:dyDescent="0.25">
      <c r="A56" s="196"/>
      <c r="B56" s="135" t="s">
        <v>77</v>
      </c>
      <c r="C56" s="135"/>
      <c r="D56" s="135"/>
      <c r="E56" s="77" t="s">
        <v>101</v>
      </c>
      <c r="F56" s="83">
        <v>796199</v>
      </c>
      <c r="G56" s="115">
        <f t="shared" si="2"/>
        <v>796199</v>
      </c>
      <c r="H56" s="11">
        <v>796199</v>
      </c>
      <c r="I56" s="138"/>
      <c r="J56" s="139"/>
      <c r="K56" s="122">
        <f t="shared" si="0"/>
        <v>0</v>
      </c>
    </row>
    <row r="57" spans="1:11" ht="30" customHeight="1" outlineLevel="1" thickBot="1" x14ac:dyDescent="0.25">
      <c r="A57" s="196"/>
      <c r="B57" s="135" t="s">
        <v>78</v>
      </c>
      <c r="C57" s="135"/>
      <c r="D57" s="135"/>
      <c r="E57" s="77" t="s">
        <v>79</v>
      </c>
      <c r="F57" s="83">
        <v>80020</v>
      </c>
      <c r="G57" s="115">
        <f t="shared" si="2"/>
        <v>79619.899999999994</v>
      </c>
      <c r="H57" s="11">
        <v>79619.899999999994</v>
      </c>
      <c r="I57" s="138"/>
      <c r="J57" s="139"/>
      <c r="K57" s="122">
        <f t="shared" si="0"/>
        <v>0</v>
      </c>
    </row>
    <row r="58" spans="1:11" ht="30" customHeight="1" outlineLevel="1" thickBot="1" x14ac:dyDescent="0.25">
      <c r="A58" s="196"/>
      <c r="B58" s="151" t="s">
        <v>80</v>
      </c>
      <c r="C58" s="152"/>
      <c r="D58" s="134"/>
      <c r="E58" s="77" t="s">
        <v>81</v>
      </c>
      <c r="F58" s="83">
        <v>80</v>
      </c>
      <c r="G58" s="115">
        <f t="shared" si="2"/>
        <v>80</v>
      </c>
      <c r="H58" s="11">
        <v>80</v>
      </c>
      <c r="I58" s="138"/>
      <c r="J58" s="139"/>
      <c r="K58" s="122">
        <f t="shared" si="0"/>
        <v>0</v>
      </c>
    </row>
    <row r="59" spans="1:11" ht="48" customHeight="1" outlineLevel="1" thickBot="1" x14ac:dyDescent="0.25">
      <c r="A59" s="197"/>
      <c r="B59" s="135" t="s">
        <v>82</v>
      </c>
      <c r="C59" s="135"/>
      <c r="D59" s="135"/>
      <c r="E59" s="77" t="s">
        <v>102</v>
      </c>
      <c r="F59" s="83">
        <v>80000</v>
      </c>
      <c r="G59" s="115">
        <f t="shared" si="2"/>
        <v>80000</v>
      </c>
      <c r="H59" s="11">
        <v>80000</v>
      </c>
      <c r="I59" s="138"/>
      <c r="J59" s="139"/>
      <c r="K59" s="122">
        <f t="shared" si="0"/>
        <v>0</v>
      </c>
    </row>
    <row r="60" spans="1:11" ht="48.75" customHeight="1" outlineLevel="1" thickBot="1" x14ac:dyDescent="0.25">
      <c r="A60" s="74" t="s">
        <v>59</v>
      </c>
      <c r="B60" s="188" t="s">
        <v>95</v>
      </c>
      <c r="C60" s="188"/>
      <c r="D60" s="188"/>
      <c r="E60" s="189"/>
      <c r="F60" s="64">
        <f>F61+F75</f>
        <v>11442329.550000001</v>
      </c>
      <c r="G60" s="64">
        <f>G61+G75</f>
        <v>7507257.5099999998</v>
      </c>
      <c r="H60" s="64">
        <f>H61+H75</f>
        <v>7475115.5099999998</v>
      </c>
      <c r="I60" s="138"/>
      <c r="J60" s="139"/>
      <c r="K60" s="122">
        <f t="shared" si="0"/>
        <v>32142</v>
      </c>
    </row>
    <row r="61" spans="1:11" ht="48.75" customHeight="1" outlineLevel="1" x14ac:dyDescent="0.2">
      <c r="A61" s="195" t="s">
        <v>113</v>
      </c>
      <c r="B61" s="190" t="s">
        <v>56</v>
      </c>
      <c r="C61" s="190"/>
      <c r="D61" s="190"/>
      <c r="E61" s="191"/>
      <c r="F61" s="67">
        <f>F62+F65+F67+F68+F69+F63+F64+F66</f>
        <v>11336329.550000001</v>
      </c>
      <c r="G61" s="67">
        <f>G62+G65+G67+G68+G69+G63+G64+G66</f>
        <v>7473257.5099999998</v>
      </c>
      <c r="H61" s="67">
        <f>H62+H65+H67+H68+H69+H63+H64+H66</f>
        <v>7462115.5099999998</v>
      </c>
      <c r="I61" s="138"/>
      <c r="J61" s="139"/>
      <c r="K61" s="122">
        <f t="shared" si="0"/>
        <v>11142</v>
      </c>
    </row>
    <row r="62" spans="1:11" ht="43.5" customHeight="1" outlineLevel="1" x14ac:dyDescent="0.2">
      <c r="A62" s="196"/>
      <c r="B62" s="144" t="s">
        <v>43</v>
      </c>
      <c r="C62" s="145"/>
      <c r="D62" s="145"/>
      <c r="E62" s="65" t="s">
        <v>41</v>
      </c>
      <c r="F62" s="103">
        <v>10145091</v>
      </c>
      <c r="G62" s="103">
        <f>H62</f>
        <v>6404426.6699999999</v>
      </c>
      <c r="H62" s="66">
        <v>6404426.6699999999</v>
      </c>
      <c r="I62" s="210"/>
      <c r="J62" s="211"/>
      <c r="K62" s="122">
        <f t="shared" si="0"/>
        <v>0</v>
      </c>
    </row>
    <row r="63" spans="1:11" ht="35.25" customHeight="1" outlineLevel="1" x14ac:dyDescent="0.2">
      <c r="A63" s="196"/>
      <c r="B63" s="151" t="s">
        <v>83</v>
      </c>
      <c r="C63" s="152"/>
      <c r="D63" s="134"/>
      <c r="E63" s="109" t="s">
        <v>97</v>
      </c>
      <c r="F63" s="103">
        <v>6109</v>
      </c>
      <c r="G63" s="103">
        <f t="shared" ref="G63:G69" si="3">H63</f>
        <v>6109</v>
      </c>
      <c r="H63" s="66">
        <v>6109</v>
      </c>
      <c r="I63" s="99"/>
      <c r="J63" s="118"/>
      <c r="K63" s="122">
        <f t="shared" si="0"/>
        <v>0</v>
      </c>
    </row>
    <row r="64" spans="1:11" ht="31.5" customHeight="1" outlineLevel="1" x14ac:dyDescent="0.2">
      <c r="A64" s="196"/>
      <c r="B64" s="151" t="s">
        <v>85</v>
      </c>
      <c r="C64" s="152"/>
      <c r="D64" s="134"/>
      <c r="E64" s="65" t="s">
        <v>104</v>
      </c>
      <c r="F64" s="103">
        <v>70058.55</v>
      </c>
      <c r="G64" s="103">
        <f t="shared" si="3"/>
        <v>44170.6</v>
      </c>
      <c r="H64" s="66">
        <v>44170.6</v>
      </c>
      <c r="I64" s="102"/>
      <c r="J64" s="118"/>
      <c r="K64" s="122">
        <f t="shared" si="0"/>
        <v>0</v>
      </c>
    </row>
    <row r="65" spans="1:11" ht="60" customHeight="1" outlineLevel="1" x14ac:dyDescent="0.2">
      <c r="A65" s="196"/>
      <c r="B65" s="134" t="s">
        <v>44</v>
      </c>
      <c r="C65" s="135"/>
      <c r="D65" s="135"/>
      <c r="E65" s="26" t="s">
        <v>42</v>
      </c>
      <c r="F65" s="104">
        <v>610915</v>
      </c>
      <c r="G65" s="103">
        <f t="shared" si="3"/>
        <v>610915</v>
      </c>
      <c r="H65" s="14">
        <v>610915</v>
      </c>
      <c r="I65" s="180"/>
      <c r="J65" s="181"/>
      <c r="K65" s="122">
        <f t="shared" si="0"/>
        <v>0</v>
      </c>
    </row>
    <row r="66" spans="1:11" ht="49.5" customHeight="1" outlineLevel="1" x14ac:dyDescent="0.2">
      <c r="A66" s="196"/>
      <c r="B66" s="151" t="s">
        <v>87</v>
      </c>
      <c r="C66" s="152"/>
      <c r="D66" s="134"/>
      <c r="E66" s="26" t="s">
        <v>117</v>
      </c>
      <c r="F66" s="104">
        <v>369820</v>
      </c>
      <c r="G66" s="103">
        <f t="shared" si="3"/>
        <v>369820</v>
      </c>
      <c r="H66" s="14">
        <v>369820</v>
      </c>
      <c r="I66" s="101"/>
      <c r="J66" s="119"/>
      <c r="K66" s="122">
        <f t="shared" si="0"/>
        <v>0</v>
      </c>
    </row>
    <row r="67" spans="1:11" ht="26.25" customHeight="1" outlineLevel="1" x14ac:dyDescent="0.2">
      <c r="A67" s="196"/>
      <c r="B67" s="152" t="s">
        <v>48</v>
      </c>
      <c r="C67" s="152"/>
      <c r="D67" s="134"/>
      <c r="E67" s="26" t="s">
        <v>54</v>
      </c>
      <c r="F67" s="105">
        <v>122600</v>
      </c>
      <c r="G67" s="103">
        <f>H67+11142</f>
        <v>31080.240000000002</v>
      </c>
      <c r="H67" s="14">
        <v>19938.240000000002</v>
      </c>
      <c r="I67" s="138"/>
      <c r="J67" s="139"/>
      <c r="K67" s="122">
        <f t="shared" si="0"/>
        <v>11142</v>
      </c>
    </row>
    <row r="68" spans="1:11" ht="52.5" customHeight="1" outlineLevel="1" thickBot="1" x14ac:dyDescent="0.25">
      <c r="A68" s="196"/>
      <c r="B68" s="184" t="s">
        <v>47</v>
      </c>
      <c r="C68" s="184"/>
      <c r="D68" s="185"/>
      <c r="E68" s="41" t="s">
        <v>46</v>
      </c>
      <c r="F68" s="106">
        <v>8000</v>
      </c>
      <c r="G68" s="103">
        <f t="shared" si="3"/>
        <v>3000</v>
      </c>
      <c r="H68" s="38">
        <v>3000</v>
      </c>
      <c r="I68" s="178"/>
      <c r="J68" s="179"/>
      <c r="K68" s="122">
        <f t="shared" si="0"/>
        <v>0</v>
      </c>
    </row>
    <row r="69" spans="1:11" ht="63" customHeight="1" outlineLevel="1" x14ac:dyDescent="0.2">
      <c r="A69" s="196"/>
      <c r="B69" s="173" t="s">
        <v>45</v>
      </c>
      <c r="C69" s="173"/>
      <c r="D69" s="174"/>
      <c r="E69" s="42" t="s">
        <v>93</v>
      </c>
      <c r="F69" s="107">
        <v>3736</v>
      </c>
      <c r="G69" s="103">
        <f t="shared" si="3"/>
        <v>3736</v>
      </c>
      <c r="H69" s="40">
        <v>3736</v>
      </c>
      <c r="I69" s="43"/>
      <c r="J69" s="43"/>
      <c r="K69" s="122">
        <f t="shared" si="0"/>
        <v>0</v>
      </c>
    </row>
    <row r="70" spans="1:11" ht="3.75" customHeight="1" outlineLevel="1" x14ac:dyDescent="0.2">
      <c r="A70" s="196"/>
      <c r="B70" s="152"/>
      <c r="C70" s="152"/>
      <c r="D70" s="134"/>
      <c r="E70" s="28" t="s">
        <v>94</v>
      </c>
      <c r="F70" s="108"/>
      <c r="G70" s="108"/>
      <c r="H70" s="14"/>
      <c r="I70" s="18"/>
      <c r="J70" s="117"/>
      <c r="K70" s="122">
        <f t="shared" si="0"/>
        <v>0</v>
      </c>
    </row>
    <row r="71" spans="1:11" ht="6" customHeight="1" outlineLevel="1" thickBot="1" x14ac:dyDescent="0.25">
      <c r="A71" s="196"/>
      <c r="B71" s="152"/>
      <c r="C71" s="152"/>
      <c r="D71" s="134"/>
      <c r="E71" s="28"/>
      <c r="F71" s="15"/>
      <c r="G71" s="15"/>
      <c r="H71" s="14"/>
      <c r="I71" s="18"/>
      <c r="J71" s="117"/>
      <c r="K71" s="122">
        <f t="shared" si="0"/>
        <v>0</v>
      </c>
    </row>
    <row r="72" spans="1:11" ht="24" hidden="1" customHeight="1" outlineLevel="1" thickBot="1" x14ac:dyDescent="0.25">
      <c r="A72" s="196"/>
      <c r="B72" s="152"/>
      <c r="C72" s="152"/>
      <c r="D72" s="134"/>
      <c r="E72" s="27"/>
      <c r="F72" s="15"/>
      <c r="G72" s="15"/>
      <c r="H72" s="14"/>
      <c r="I72" s="18"/>
      <c r="J72" s="117"/>
      <c r="K72" s="122">
        <f t="shared" si="0"/>
        <v>0</v>
      </c>
    </row>
    <row r="73" spans="1:11" ht="18.75" hidden="1" customHeight="1" outlineLevel="1" thickBot="1" x14ac:dyDescent="0.25">
      <c r="A73" s="196"/>
      <c r="B73" s="152"/>
      <c r="C73" s="152"/>
      <c r="D73" s="134"/>
      <c r="E73" s="29"/>
      <c r="F73" s="15"/>
      <c r="G73" s="15"/>
      <c r="H73" s="14"/>
      <c r="I73" s="18"/>
      <c r="J73" s="117"/>
      <c r="K73" s="122">
        <f t="shared" ref="K73:K79" si="4">G73-H73</f>
        <v>0</v>
      </c>
    </row>
    <row r="74" spans="1:11" ht="22.5" hidden="1" customHeight="1" outlineLevel="1" thickBot="1" x14ac:dyDescent="0.25">
      <c r="A74" s="197"/>
      <c r="B74" s="172"/>
      <c r="C74" s="172"/>
      <c r="D74" s="146"/>
      <c r="E74" s="68"/>
      <c r="F74" s="45"/>
      <c r="G74" s="45"/>
      <c r="H74" s="38"/>
      <c r="I74" s="35"/>
      <c r="J74" s="120"/>
      <c r="K74" s="122">
        <f t="shared" si="4"/>
        <v>0</v>
      </c>
    </row>
    <row r="75" spans="1:11" ht="22.5" customHeight="1" outlineLevel="1" thickBot="1" x14ac:dyDescent="0.25">
      <c r="A75" s="192" t="s">
        <v>114</v>
      </c>
      <c r="B75" s="190" t="s">
        <v>56</v>
      </c>
      <c r="C75" s="190"/>
      <c r="D75" s="190"/>
      <c r="E75" s="191"/>
      <c r="F75" s="70">
        <f>F76+F77+F78</f>
        <v>106000</v>
      </c>
      <c r="G75" s="70">
        <f>G76+G77+G78</f>
        <v>34000</v>
      </c>
      <c r="H75" s="70">
        <f>H76+H77+H78</f>
        <v>13000</v>
      </c>
      <c r="I75" s="39"/>
      <c r="J75" s="5"/>
      <c r="K75" s="122">
        <f t="shared" si="4"/>
        <v>21000</v>
      </c>
    </row>
    <row r="76" spans="1:11" ht="40.5" customHeight="1" outlineLevel="1" x14ac:dyDescent="0.25">
      <c r="A76" s="193"/>
      <c r="B76" s="144" t="s">
        <v>51</v>
      </c>
      <c r="C76" s="145"/>
      <c r="D76" s="145"/>
      <c r="E76" s="69" t="s">
        <v>50</v>
      </c>
      <c r="F76" s="48">
        <v>68000</v>
      </c>
      <c r="G76" s="48">
        <v>34000</v>
      </c>
      <c r="H76" s="40">
        <v>13000</v>
      </c>
      <c r="I76" s="182"/>
      <c r="J76" s="183"/>
      <c r="K76" s="122">
        <f t="shared" si="4"/>
        <v>21000</v>
      </c>
    </row>
    <row r="77" spans="1:11" ht="22.5" customHeight="1" outlineLevel="1" x14ac:dyDescent="0.2">
      <c r="A77" s="193"/>
      <c r="B77" s="134" t="s">
        <v>51</v>
      </c>
      <c r="C77" s="135"/>
      <c r="D77" s="135"/>
      <c r="E77" s="27" t="s">
        <v>49</v>
      </c>
      <c r="F77" s="15">
        <v>30000</v>
      </c>
      <c r="G77" s="15">
        <v>0</v>
      </c>
      <c r="H77" s="14"/>
      <c r="I77" s="138"/>
      <c r="J77" s="139"/>
      <c r="K77" s="122">
        <f t="shared" si="4"/>
        <v>0</v>
      </c>
    </row>
    <row r="78" spans="1:11" ht="43.5" customHeight="1" thickBot="1" x14ac:dyDescent="0.25">
      <c r="A78" s="198"/>
      <c r="B78" s="185" t="s">
        <v>51</v>
      </c>
      <c r="C78" s="203"/>
      <c r="D78" s="203"/>
      <c r="E78" s="44" t="s">
        <v>92</v>
      </c>
      <c r="F78" s="45">
        <v>8000</v>
      </c>
      <c r="G78" s="45">
        <v>0</v>
      </c>
      <c r="H78" s="38"/>
      <c r="I78" s="178"/>
      <c r="J78" s="179"/>
      <c r="K78" s="122">
        <f t="shared" si="4"/>
        <v>0</v>
      </c>
    </row>
    <row r="79" spans="1:11" ht="18.75" x14ac:dyDescent="0.2">
      <c r="A79" s="125" t="s">
        <v>115</v>
      </c>
      <c r="B79" s="176" t="s">
        <v>5</v>
      </c>
      <c r="C79" s="177"/>
      <c r="D79" s="177"/>
      <c r="E79" s="46" t="s">
        <v>6</v>
      </c>
      <c r="F79" s="47">
        <f>F60+F7</f>
        <v>16041881.310000001</v>
      </c>
      <c r="G79" s="47">
        <f>G60+G7</f>
        <v>9880002.5399999991</v>
      </c>
      <c r="H79" s="47">
        <f>H60+H7</f>
        <v>9358144.2300000004</v>
      </c>
      <c r="I79" s="170" t="s">
        <v>5</v>
      </c>
      <c r="J79" s="171"/>
      <c r="K79" s="122">
        <f t="shared" si="4"/>
        <v>521858.30999999866</v>
      </c>
    </row>
    <row r="80" spans="1:1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20.25" x14ac:dyDescent="0.3">
      <c r="A81" s="129" t="s">
        <v>89</v>
      </c>
      <c r="B81" s="129"/>
      <c r="C81" s="129"/>
      <c r="D81" s="129"/>
      <c r="E81" s="129"/>
      <c r="F81" s="129"/>
      <c r="G81" s="113"/>
      <c r="H81" s="3"/>
      <c r="I81" s="3"/>
      <c r="J81" s="3"/>
    </row>
    <row r="82" spans="1:10" x14ac:dyDescent="0.2">
      <c r="F82" s="71"/>
      <c r="G82" s="71"/>
      <c r="H82" s="71"/>
    </row>
    <row r="83" spans="1:10" x14ac:dyDescent="0.2">
      <c r="F83" s="4"/>
      <c r="G83" s="4"/>
      <c r="H83" s="4"/>
    </row>
    <row r="84" spans="1:10" x14ac:dyDescent="0.2">
      <c r="F84" s="4"/>
      <c r="G84" s="4"/>
      <c r="H84" s="4"/>
    </row>
  </sheetData>
  <mergeCells count="141">
    <mergeCell ref="I62:J62"/>
    <mergeCell ref="B49:D49"/>
    <mergeCell ref="I49:J49"/>
    <mergeCell ref="I37:J37"/>
    <mergeCell ref="I38:J38"/>
    <mergeCell ref="I60:J60"/>
    <mergeCell ref="I61:J61"/>
    <mergeCell ref="B57:D57"/>
    <mergeCell ref="I23:J23"/>
    <mergeCell ref="I24:J24"/>
    <mergeCell ref="I25:J25"/>
    <mergeCell ref="I26:J26"/>
    <mergeCell ref="I56:J56"/>
    <mergeCell ref="I48:J48"/>
    <mergeCell ref="B48:D48"/>
    <mergeCell ref="B44:D44"/>
    <mergeCell ref="B40:D40"/>
    <mergeCell ref="B50:E50"/>
    <mergeCell ref="I57:J57"/>
    <mergeCell ref="I58:J58"/>
    <mergeCell ref="I59:J59"/>
    <mergeCell ref="I46:J46"/>
    <mergeCell ref="I40:J40"/>
    <mergeCell ref="I43:J43"/>
    <mergeCell ref="I44:J44"/>
    <mergeCell ref="I55:J55"/>
    <mergeCell ref="I42:J42"/>
    <mergeCell ref="I51:J51"/>
    <mergeCell ref="A75:A78"/>
    <mergeCell ref="B75:E75"/>
    <mergeCell ref="A8:A27"/>
    <mergeCell ref="B8:E8"/>
    <mergeCell ref="B28:E28"/>
    <mergeCell ref="B36:E36"/>
    <mergeCell ref="A36:A40"/>
    <mergeCell ref="B41:E41"/>
    <mergeCell ref="A41:A46"/>
    <mergeCell ref="B47:E47"/>
    <mergeCell ref="B78:D78"/>
    <mergeCell ref="B24:D24"/>
    <mergeCell ref="B25:D25"/>
    <mergeCell ref="B26:D26"/>
    <mergeCell ref="B14:D14"/>
    <mergeCell ref="B56:D56"/>
    <mergeCell ref="B67:D67"/>
    <mergeCell ref="B62:D62"/>
    <mergeCell ref="B15:D15"/>
    <mergeCell ref="B16:D16"/>
    <mergeCell ref="B59:D59"/>
    <mergeCell ref="B31:D31"/>
    <mergeCell ref="B35:D35"/>
    <mergeCell ref="B63:D63"/>
    <mergeCell ref="B60:E60"/>
    <mergeCell ref="B61:E61"/>
    <mergeCell ref="B17:D17"/>
    <mergeCell ref="B23:D23"/>
    <mergeCell ref="A47:A49"/>
    <mergeCell ref="B58:D58"/>
    <mergeCell ref="B42:D42"/>
    <mergeCell ref="B43:D43"/>
    <mergeCell ref="B45:D45"/>
    <mergeCell ref="B46:D46"/>
    <mergeCell ref="A61:A74"/>
    <mergeCell ref="B64:D64"/>
    <mergeCell ref="B66:D66"/>
    <mergeCell ref="B38:D38"/>
    <mergeCell ref="B53:D53"/>
    <mergeCell ref="A28:A35"/>
    <mergeCell ref="A50:A59"/>
    <mergeCell ref="I79:J79"/>
    <mergeCell ref="B54:D54"/>
    <mergeCell ref="B74:D74"/>
    <mergeCell ref="B69:D69"/>
    <mergeCell ref="I54:J54"/>
    <mergeCell ref="B55:D55"/>
    <mergeCell ref="B51:D51"/>
    <mergeCell ref="B52:D52"/>
    <mergeCell ref="I52:J52"/>
    <mergeCell ref="B79:D79"/>
    <mergeCell ref="I67:J67"/>
    <mergeCell ref="I68:J68"/>
    <mergeCell ref="I77:J77"/>
    <mergeCell ref="I65:J65"/>
    <mergeCell ref="I76:J76"/>
    <mergeCell ref="I78:J78"/>
    <mergeCell ref="B70:D70"/>
    <mergeCell ref="B77:D77"/>
    <mergeCell ref="B68:D68"/>
    <mergeCell ref="B76:D76"/>
    <mergeCell ref="B71:D71"/>
    <mergeCell ref="B72:D72"/>
    <mergeCell ref="B73:D73"/>
    <mergeCell ref="B65:D65"/>
    <mergeCell ref="A1:E1"/>
    <mergeCell ref="B9:D9"/>
    <mergeCell ref="B12:D12"/>
    <mergeCell ref="B10:D10"/>
    <mergeCell ref="B11:D11"/>
    <mergeCell ref="B18:D18"/>
    <mergeCell ref="A4:J4"/>
    <mergeCell ref="B5:D5"/>
    <mergeCell ref="I9:J9"/>
    <mergeCell ref="I10:J10"/>
    <mergeCell ref="I11:J11"/>
    <mergeCell ref="I5:J5"/>
    <mergeCell ref="B6:D6"/>
    <mergeCell ref="I6:J6"/>
    <mergeCell ref="I7:J7"/>
    <mergeCell ref="B13:D13"/>
    <mergeCell ref="I12:J12"/>
    <mergeCell ref="I18:J18"/>
    <mergeCell ref="J2:K2"/>
    <mergeCell ref="B7:E7"/>
    <mergeCell ref="I14:J14"/>
    <mergeCell ref="I15:J15"/>
    <mergeCell ref="I16:J16"/>
    <mergeCell ref="I17:J17"/>
    <mergeCell ref="I22:J22"/>
    <mergeCell ref="I27:J27"/>
    <mergeCell ref="B39:D39"/>
    <mergeCell ref="I20:J20"/>
    <mergeCell ref="I21:J21"/>
    <mergeCell ref="I19:J19"/>
    <mergeCell ref="B22:D22"/>
    <mergeCell ref="I30:J30"/>
    <mergeCell ref="I32:J32"/>
    <mergeCell ref="I29:J29"/>
    <mergeCell ref="B30:D30"/>
    <mergeCell ref="B37:D37"/>
    <mergeCell ref="B27:D27"/>
    <mergeCell ref="B29:D29"/>
    <mergeCell ref="B32:D32"/>
    <mergeCell ref="B19:D19"/>
    <mergeCell ref="B20:D20"/>
    <mergeCell ref="B21:D21"/>
    <mergeCell ref="B33:D33"/>
    <mergeCell ref="B34:D34"/>
    <mergeCell ref="I33:J33"/>
    <mergeCell ref="I34:J34"/>
    <mergeCell ref="I35:J35"/>
    <mergeCell ref="I39:J39"/>
  </mergeCells>
  <phoneticPr fontId="1" type="noConversion"/>
  <printOptions horizontalCentered="1"/>
  <pageMargins left="0" right="0" top="0.59055118110236227" bottom="0.59055118110236227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2015-10-20T01:31:44Z</cp:lastPrinted>
  <dcterms:created xsi:type="dcterms:W3CDTF">2013-01-15T08:49:38Z</dcterms:created>
  <dcterms:modified xsi:type="dcterms:W3CDTF">2015-10-20T02:26:49Z</dcterms:modified>
</cp:coreProperties>
</file>