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Лист1!$11:$12</definedName>
  </definedNames>
  <calcPr calcId="125725"/>
</workbook>
</file>

<file path=xl/calcChain.xml><?xml version="1.0" encoding="utf-8"?>
<calcChain xmlns="http://schemas.openxmlformats.org/spreadsheetml/2006/main">
  <c r="G204" i="1"/>
  <c r="G195"/>
  <c r="G196"/>
  <c r="G197"/>
  <c r="G198"/>
  <c r="G190"/>
  <c r="G191"/>
  <c r="G192"/>
  <c r="G193"/>
  <c r="G265" l="1"/>
  <c r="G250"/>
  <c r="G260"/>
  <c r="G263"/>
  <c r="G99"/>
  <c r="G88"/>
  <c r="G72"/>
  <c r="G56"/>
  <c r="G50"/>
  <c r="G14"/>
  <c r="G13" l="1"/>
  <c r="G239"/>
  <c r="G194" l="1"/>
  <c r="G219"/>
  <c r="G214"/>
  <c r="G199"/>
  <c r="H19" l="1"/>
  <c r="H24"/>
  <c r="H29"/>
  <c r="H30"/>
  <c r="H31"/>
  <c r="H32"/>
  <c r="H33"/>
  <c r="H34"/>
  <c r="H39"/>
  <c r="H44"/>
  <c r="H49"/>
  <c r="H55"/>
  <c r="H57"/>
  <c r="H58"/>
  <c r="H59"/>
  <c r="H60"/>
  <c r="H61"/>
  <c r="H66"/>
  <c r="H71"/>
  <c r="H77"/>
  <c r="H82"/>
  <c r="H87"/>
  <c r="H93"/>
  <c r="H98"/>
  <c r="H104"/>
  <c r="H109"/>
  <c r="H110"/>
  <c r="H111"/>
  <c r="H112"/>
  <c r="H113"/>
  <c r="H114"/>
  <c r="H119"/>
  <c r="H120"/>
  <c r="H121"/>
  <c r="H122"/>
  <c r="H123"/>
  <c r="H124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6"/>
  <c r="H157"/>
  <c r="H158"/>
  <c r="H159"/>
  <c r="H160"/>
  <c r="H161"/>
  <c r="H166"/>
  <c r="H171"/>
  <c r="H176"/>
  <c r="H177"/>
  <c r="H178"/>
  <c r="H179"/>
  <c r="H180"/>
  <c r="H181"/>
  <c r="H187"/>
  <c r="H194"/>
  <c r="H199"/>
  <c r="H204"/>
  <c r="H209"/>
  <c r="H214"/>
  <c r="H219"/>
  <c r="H224"/>
  <c r="H229"/>
  <c r="H230"/>
  <c r="H231"/>
  <c r="H232"/>
  <c r="H233"/>
  <c r="H234"/>
  <c r="H239"/>
  <c r="H244"/>
  <c r="H249"/>
  <c r="H254"/>
  <c r="H260"/>
  <c r="H264"/>
  <c r="H270"/>
  <c r="G18"/>
  <c r="G17" s="1"/>
  <c r="H17" s="1"/>
  <c r="G23"/>
  <c r="G22" s="1"/>
  <c r="H22" s="1"/>
  <c r="G28"/>
  <c r="G27" s="1"/>
  <c r="H27" s="1"/>
  <c r="G33"/>
  <c r="G32" s="1"/>
  <c r="G37"/>
  <c r="G35" s="1"/>
  <c r="H35" s="1"/>
  <c r="G38"/>
  <c r="H38" s="1"/>
  <c r="G43"/>
  <c r="G42" s="1"/>
  <c r="H42" s="1"/>
  <c r="G48"/>
  <c r="G47" s="1"/>
  <c r="H47" s="1"/>
  <c r="G54"/>
  <c r="G53" s="1"/>
  <c r="H53" s="1"/>
  <c r="G60"/>
  <c r="G59" s="1"/>
  <c r="G65"/>
  <c r="G64" s="1"/>
  <c r="H64" s="1"/>
  <c r="G70"/>
  <c r="G69" s="1"/>
  <c r="H69" s="1"/>
  <c r="G76"/>
  <c r="G75" s="1"/>
  <c r="G74" s="1"/>
  <c r="G73" s="1"/>
  <c r="H73" s="1"/>
  <c r="G81"/>
  <c r="G80" s="1"/>
  <c r="G79" s="1"/>
  <c r="G78" s="1"/>
  <c r="H78" s="1"/>
  <c r="G86"/>
  <c r="G85" s="1"/>
  <c r="H85" s="1"/>
  <c r="G92"/>
  <c r="G91" s="1"/>
  <c r="H91" s="1"/>
  <c r="G97"/>
  <c r="G96" s="1"/>
  <c r="H96" s="1"/>
  <c r="G103"/>
  <c r="G102" s="1"/>
  <c r="H102" s="1"/>
  <c r="G108"/>
  <c r="G107" s="1"/>
  <c r="H107" s="1"/>
  <c r="G114"/>
  <c r="G113" s="1"/>
  <c r="G112" s="1"/>
  <c r="G118"/>
  <c r="G117" s="1"/>
  <c r="G116" s="1"/>
  <c r="G115" s="1"/>
  <c r="H115" s="1"/>
  <c r="G123"/>
  <c r="G122" s="1"/>
  <c r="G121" s="1"/>
  <c r="G120" s="1"/>
  <c r="G136"/>
  <c r="G135" s="1"/>
  <c r="G134" s="1"/>
  <c r="G133" s="1"/>
  <c r="G132" s="1"/>
  <c r="G141"/>
  <c r="G140" s="1"/>
  <c r="G139" s="1"/>
  <c r="G138" s="1"/>
  <c r="G137" s="1"/>
  <c r="G146"/>
  <c r="G145" s="1"/>
  <c r="G144" s="1"/>
  <c r="G143" s="1"/>
  <c r="G142" s="1"/>
  <c r="G151"/>
  <c r="G150" s="1"/>
  <c r="G149" s="1"/>
  <c r="G148" s="1"/>
  <c r="G147" s="1"/>
  <c r="G155"/>
  <c r="G154" s="1"/>
  <c r="H154" s="1"/>
  <c r="G161"/>
  <c r="G159" s="1"/>
  <c r="G164"/>
  <c r="G162" s="1"/>
  <c r="H162" s="1"/>
  <c r="G165"/>
  <c r="H165" s="1"/>
  <c r="G170"/>
  <c r="G169" s="1"/>
  <c r="H169" s="1"/>
  <c r="G175"/>
  <c r="G174" s="1"/>
  <c r="H174" s="1"/>
  <c r="G186"/>
  <c r="G185" s="1"/>
  <c r="H185" s="1"/>
  <c r="H192"/>
  <c r="H195"/>
  <c r="G203"/>
  <c r="G202" s="1"/>
  <c r="H202" s="1"/>
  <c r="G208"/>
  <c r="G207" s="1"/>
  <c r="G206" s="1"/>
  <c r="G205" s="1"/>
  <c r="H205" s="1"/>
  <c r="G213"/>
  <c r="G212" s="1"/>
  <c r="G211" s="1"/>
  <c r="G210" s="1"/>
  <c r="H210" s="1"/>
  <c r="G218"/>
  <c r="G217" s="1"/>
  <c r="H217" s="1"/>
  <c r="G222"/>
  <c r="G220" s="1"/>
  <c r="H220" s="1"/>
  <c r="G223"/>
  <c r="H223" s="1"/>
  <c r="G228"/>
  <c r="G227" s="1"/>
  <c r="H227" s="1"/>
  <c r="G234"/>
  <c r="G233" s="1"/>
  <c r="G232" s="1"/>
  <c r="G238"/>
  <c r="G237" s="1"/>
  <c r="H237" s="1"/>
  <c r="G243"/>
  <c r="G242" s="1"/>
  <c r="H242" s="1"/>
  <c r="G248"/>
  <c r="G247" s="1"/>
  <c r="G246" s="1"/>
  <c r="G245" s="1"/>
  <c r="H245" s="1"/>
  <c r="G253"/>
  <c r="G252" s="1"/>
  <c r="H252" s="1"/>
  <c r="G259"/>
  <c r="G258" s="1"/>
  <c r="H258" s="1"/>
  <c r="G262"/>
  <c r="G261" s="1"/>
  <c r="H261" s="1"/>
  <c r="G269"/>
  <c r="G268" s="1"/>
  <c r="H268" s="1"/>
  <c r="H259" l="1"/>
  <c r="H262"/>
  <c r="H263"/>
  <c r="H269"/>
  <c r="H193"/>
  <c r="H253"/>
  <c r="H248"/>
  <c r="H246"/>
  <c r="H247"/>
  <c r="H243"/>
  <c r="H238"/>
  <c r="H228"/>
  <c r="H222"/>
  <c r="H218"/>
  <c r="H212"/>
  <c r="H213"/>
  <c r="H211"/>
  <c r="H208"/>
  <c r="H206"/>
  <c r="H207"/>
  <c r="H203"/>
  <c r="H198"/>
  <c r="H196"/>
  <c r="H197"/>
  <c r="H186"/>
  <c r="H175"/>
  <c r="H170"/>
  <c r="H164"/>
  <c r="H155"/>
  <c r="H117"/>
  <c r="H118"/>
  <c r="H116"/>
  <c r="H108"/>
  <c r="H103"/>
  <c r="H92"/>
  <c r="H97"/>
  <c r="H86"/>
  <c r="H81"/>
  <c r="H79"/>
  <c r="H80"/>
  <c r="H76"/>
  <c r="H74"/>
  <c r="H75"/>
  <c r="H70"/>
  <c r="H65"/>
  <c r="H54"/>
  <c r="H43"/>
  <c r="H48"/>
  <c r="H37"/>
  <c r="H28"/>
  <c r="H23"/>
  <c r="H18"/>
  <c r="G266"/>
  <c r="G267"/>
  <c r="H267" s="1"/>
  <c r="G256"/>
  <c r="G257"/>
  <c r="H257" s="1"/>
  <c r="H250"/>
  <c r="G251"/>
  <c r="H251" s="1"/>
  <c r="G240"/>
  <c r="H240" s="1"/>
  <c r="G241"/>
  <c r="H241" s="1"/>
  <c r="G235"/>
  <c r="H235" s="1"/>
  <c r="G236"/>
  <c r="H236" s="1"/>
  <c r="G230"/>
  <c r="G231"/>
  <c r="G225"/>
  <c r="H225" s="1"/>
  <c r="G226"/>
  <c r="H226" s="1"/>
  <c r="G215"/>
  <c r="H215" s="1"/>
  <c r="G216"/>
  <c r="H216" s="1"/>
  <c r="G200"/>
  <c r="G201"/>
  <c r="H201" s="1"/>
  <c r="H191"/>
  <c r="G182"/>
  <c r="H182" s="1"/>
  <c r="G184"/>
  <c r="G172"/>
  <c r="H172" s="1"/>
  <c r="G173"/>
  <c r="H173" s="1"/>
  <c r="G167"/>
  <c r="H167" s="1"/>
  <c r="G168"/>
  <c r="H168" s="1"/>
  <c r="G157"/>
  <c r="G158"/>
  <c r="G126"/>
  <c r="G152"/>
  <c r="H152" s="1"/>
  <c r="G153"/>
  <c r="H153" s="1"/>
  <c r="G221"/>
  <c r="H221" s="1"/>
  <c r="G163"/>
  <c r="H163" s="1"/>
  <c r="G160"/>
  <c r="G110"/>
  <c r="G111"/>
  <c r="G105"/>
  <c r="H105" s="1"/>
  <c r="G106"/>
  <c r="H106" s="1"/>
  <c r="G100"/>
  <c r="H100" s="1"/>
  <c r="G101"/>
  <c r="H101" s="1"/>
  <c r="G94"/>
  <c r="H94" s="1"/>
  <c r="G95"/>
  <c r="H95" s="1"/>
  <c r="G89"/>
  <c r="G90"/>
  <c r="H90" s="1"/>
  <c r="G83"/>
  <c r="G84"/>
  <c r="H84" s="1"/>
  <c r="G67"/>
  <c r="H67" s="1"/>
  <c r="G68"/>
  <c r="H68" s="1"/>
  <c r="G62"/>
  <c r="H62" s="1"/>
  <c r="G63"/>
  <c r="H63" s="1"/>
  <c r="G57"/>
  <c r="G58"/>
  <c r="G51"/>
  <c r="G52"/>
  <c r="H52" s="1"/>
  <c r="G45"/>
  <c r="H45" s="1"/>
  <c r="G46"/>
  <c r="H46" s="1"/>
  <c r="G40"/>
  <c r="H40" s="1"/>
  <c r="G41"/>
  <c r="H41" s="1"/>
  <c r="G30"/>
  <c r="G31"/>
  <c r="G25"/>
  <c r="H25" s="1"/>
  <c r="G26"/>
  <c r="H26" s="1"/>
  <c r="G20"/>
  <c r="H20" s="1"/>
  <c r="G21"/>
  <c r="H21" s="1"/>
  <c r="G15"/>
  <c r="H15" s="1"/>
  <c r="G16"/>
  <c r="H16" s="1"/>
  <c r="G36"/>
  <c r="H36" s="1"/>
  <c r="F209"/>
  <c r="F199"/>
  <c r="H200" l="1"/>
  <c r="G189"/>
  <c r="G188" s="1"/>
  <c r="G271" s="1"/>
  <c r="G255"/>
  <c r="H255" s="1"/>
  <c r="H256"/>
  <c r="H265"/>
  <c r="H266"/>
  <c r="H190"/>
  <c r="G183"/>
  <c r="H183" s="1"/>
  <c r="H184"/>
  <c r="G125"/>
  <c r="H125" s="1"/>
  <c r="H126"/>
  <c r="H88"/>
  <c r="H89"/>
  <c r="H72"/>
  <c r="H83"/>
  <c r="H50"/>
  <c r="H51"/>
  <c r="H14"/>
  <c r="H99"/>
  <c r="F156"/>
  <c r="F151"/>
  <c r="H188" l="1"/>
  <c r="H189"/>
  <c r="F71"/>
  <c r="F44"/>
  <c r="F264" l="1"/>
  <c r="F270"/>
  <c r="F260"/>
  <c r="F161"/>
  <c r="F146"/>
  <c r="F141"/>
  <c r="F136"/>
  <c r="F204" l="1"/>
  <c r="F239" l="1"/>
  <c r="F234"/>
  <c r="F55"/>
  <c r="F194" l="1"/>
  <c r="F66" l="1"/>
  <c r="F145"/>
  <c r="F144" s="1"/>
  <c r="F143" s="1"/>
  <c r="F142" s="1"/>
  <c r="F214" l="1"/>
  <c r="F269"/>
  <c r="F268" s="1"/>
  <c r="F267" l="1"/>
  <c r="F266"/>
  <c r="F265" s="1"/>
  <c r="F170"/>
  <c r="F169" s="1"/>
  <c r="F167" l="1"/>
  <c r="F168"/>
  <c r="F140"/>
  <c r="F139" s="1"/>
  <c r="F138" s="1"/>
  <c r="F137" s="1"/>
  <c r="F135"/>
  <c r="F134" s="1"/>
  <c r="F133" s="1"/>
  <c r="F132" s="1"/>
  <c r="F76" l="1"/>
  <c r="F75" s="1"/>
  <c r="F74" s="1"/>
  <c r="F73" s="1"/>
  <c r="F81"/>
  <c r="F80" s="1"/>
  <c r="F79" s="1"/>
  <c r="F78" s="1"/>
  <c r="F109" l="1"/>
  <c r="F103" l="1"/>
  <c r="F102" s="1"/>
  <c r="F114"/>
  <c r="F118"/>
  <c r="F150"/>
  <c r="F149" s="1"/>
  <c r="F148" s="1"/>
  <c r="F147" s="1"/>
  <c r="F198"/>
  <c r="F197" s="1"/>
  <c r="F196" s="1"/>
  <c r="F195" s="1"/>
  <c r="F248"/>
  <c r="F247" s="1"/>
  <c r="F246" s="1"/>
  <c r="F245" s="1"/>
  <c r="F123"/>
  <c r="F122" s="1"/>
  <c r="F121" s="1"/>
  <c r="F120" s="1"/>
  <c r="F113"/>
  <c r="F117"/>
  <c r="F116" s="1"/>
  <c r="F115" s="1"/>
  <c r="C220"/>
  <c r="F218"/>
  <c r="F217"/>
  <c r="F215" s="1"/>
  <c r="F193"/>
  <c r="F192" s="1"/>
  <c r="F203"/>
  <c r="F202" s="1"/>
  <c r="F201" s="1"/>
  <c r="F97"/>
  <c r="F96" s="1"/>
  <c r="F18"/>
  <c r="F17" s="1"/>
  <c r="F23"/>
  <c r="F22" s="1"/>
  <c r="F48"/>
  <c r="F47" s="1"/>
  <c r="F175"/>
  <c r="F174" s="1"/>
  <c r="F33"/>
  <c r="F32" s="1"/>
  <c r="F28"/>
  <c r="F155"/>
  <c r="F154" s="1"/>
  <c r="F213"/>
  <c r="F212" s="1"/>
  <c r="F38"/>
  <c r="F37"/>
  <c r="F35" s="1"/>
  <c r="F36"/>
  <c r="F43"/>
  <c r="F42" s="1"/>
  <c r="F54"/>
  <c r="F53" s="1"/>
  <c r="F60"/>
  <c r="F59" s="1"/>
  <c r="F65"/>
  <c r="F64" s="1"/>
  <c r="F70"/>
  <c r="F69" s="1"/>
  <c r="F92"/>
  <c r="F91" s="1"/>
  <c r="F86"/>
  <c r="F85" s="1"/>
  <c r="F108"/>
  <c r="F107" s="1"/>
  <c r="F160"/>
  <c r="F165"/>
  <c r="F112"/>
  <c r="F111" s="1"/>
  <c r="F208"/>
  <c r="F207" s="1"/>
  <c r="F206" s="1"/>
  <c r="F205" s="1"/>
  <c r="F228"/>
  <c r="F227"/>
  <c r="F225" s="1"/>
  <c r="F259"/>
  <c r="F258" s="1"/>
  <c r="F257" s="1"/>
  <c r="F263"/>
  <c r="F262" s="1"/>
  <c r="F223"/>
  <c r="D186"/>
  <c r="F253"/>
  <c r="F252" s="1"/>
  <c r="F159"/>
  <c r="F158" s="1"/>
  <c r="F233"/>
  <c r="F232" s="1"/>
  <c r="F164"/>
  <c r="F163" s="1"/>
  <c r="F243"/>
  <c r="F242" s="1"/>
  <c r="F238"/>
  <c r="F237" s="1"/>
  <c r="F235" s="1"/>
  <c r="F222"/>
  <c r="F221" s="1"/>
  <c r="F186"/>
  <c r="F185" s="1"/>
  <c r="F27"/>
  <c r="F25" s="1"/>
  <c r="F250" l="1"/>
  <c r="F251"/>
  <c r="F26"/>
  <c r="F226"/>
  <c r="F216"/>
  <c r="F220"/>
  <c r="F126"/>
  <c r="F191"/>
  <c r="F190"/>
  <c r="F157"/>
  <c r="F240"/>
  <c r="F241"/>
  <c r="F153"/>
  <c r="F236"/>
  <c r="F182"/>
  <c r="F184"/>
  <c r="F183" s="1"/>
  <c r="F231"/>
  <c r="F230"/>
  <c r="F83"/>
  <c r="F72" s="1"/>
  <c r="F84"/>
  <c r="F67"/>
  <c r="F68"/>
  <c r="F58"/>
  <c r="F57"/>
  <c r="F40"/>
  <c r="F41"/>
  <c r="F30"/>
  <c r="F31"/>
  <c r="F45"/>
  <c r="F46"/>
  <c r="F16"/>
  <c r="F15"/>
  <c r="F261"/>
  <c r="F256"/>
  <c r="F255" s="1"/>
  <c r="F106"/>
  <c r="F105"/>
  <c r="F89"/>
  <c r="F88" s="1"/>
  <c r="F90"/>
  <c r="F63"/>
  <c r="F62"/>
  <c r="F51"/>
  <c r="F50" s="1"/>
  <c r="F52"/>
  <c r="F211"/>
  <c r="F210" s="1"/>
  <c r="F200"/>
  <c r="F172"/>
  <c r="F173"/>
  <c r="F21"/>
  <c r="F20"/>
  <c r="F95"/>
  <c r="F94"/>
  <c r="F100"/>
  <c r="F101"/>
  <c r="F162"/>
  <c r="F110"/>
  <c r="F152"/>
  <c r="F189" l="1"/>
  <c r="F188" s="1"/>
  <c r="F14"/>
  <c r="F125"/>
  <c r="F99"/>
  <c r="F56"/>
  <c r="H56" s="1"/>
  <c r="F13" l="1"/>
  <c r="F271" l="1"/>
  <c r="H271" s="1"/>
  <c r="H13"/>
</calcChain>
</file>

<file path=xl/sharedStrings.xml><?xml version="1.0" encoding="utf-8"?>
<sst xmlns="http://schemas.openxmlformats.org/spreadsheetml/2006/main" count="804" uniqueCount="207">
  <si>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</si>
  <si>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</si>
  <si>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</si>
  <si>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</si>
  <si>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</si>
  <si>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</si>
  <si>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</si>
  <si>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</si>
  <si>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</si>
  <si>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</si>
  <si>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</si>
  <si>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</si>
  <si>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</si>
  <si>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</si>
  <si>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</si>
  <si>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</si>
  <si>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</si>
  <si>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</si>
  <si>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</si>
  <si>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</si>
  <si>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</si>
  <si>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</si>
  <si>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</si>
  <si>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</si>
  <si>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</si>
  <si>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</si>
  <si>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</si>
  <si>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 xml:space="preserve">Совета депутатов 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</si>
  <si>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</si>
  <si>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</si>
  <si>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Оценка недвижимости, признание прав и регулирование отношений по государственной и муниципальной собственности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</si>
  <si>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</si>
  <si>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</si>
  <si>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</si>
  <si>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</si>
  <si>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</si>
  <si>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</si>
  <si>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</si>
  <si>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</si>
  <si>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</si>
  <si>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</si>
  <si>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</si>
  <si>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</si>
  <si>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Реализация государственных функций, связанных с общегосударственным управлением (передача полномочий по внешнему муниципальному контролю)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</si>
  <si>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</si>
  <si>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</si>
  <si>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</si>
  <si>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>к  решению поселкового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</si>
  <si>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</si>
  <si>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</si>
  <si>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</si>
  <si>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</si>
  <si>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</si>
  <si>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</si>
  <si>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</si>
  <si>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</si>
  <si>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</si>
  <si>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</si>
  <si>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</si>
  <si>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</si>
  <si>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</si>
  <si>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</si>
  <si>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</si>
  <si>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</si>
  <si>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</si>
  <si>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</si>
  <si>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</si>
  <si>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>Озеленение поселений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</si>
  <si>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</si>
  <si>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</si>
  <si>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</si>
  <si>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</si>
  <si>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</si>
  <si>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</si>
  <si>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</si>
  <si>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</si>
  <si>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</si>
  <si>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</si>
  <si>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</si>
  <si>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</si>
  <si>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</si>
  <si>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</si>
  <si>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</si>
  <si>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</si>
  <si>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</si>
  <si>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</si>
  <si>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</si>
  <si>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</si>
  <si>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</si>
  <si>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</si>
  <si>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</si>
  <si>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</si>
  <si>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</si>
  <si>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</si>
  <si>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</si>
  <si>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</si>
  <si>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</si>
  <si>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</si>
  <si>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</si>
  <si>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</si>
  <si>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</si>
  <si>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</si>
  <si>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</si>
  <si>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</si>
  <si>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</si>
  <si>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</si>
  <si>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</si>
  <si>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</si>
  <si>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</si>
  <si>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</si>
  <si>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</si>
  <si>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</si>
  <si>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</si>
  <si>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</si>
  <si>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</si>
  <si>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</si>
  <si>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</si>
  <si>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2016 год </t>
  </si>
  <si>
    <t>Сумма на  2016 год</t>
  </si>
  <si>
    <t>0100000000</t>
  </si>
  <si>
    <t>0110000000</t>
  </si>
  <si>
    <t>0110075550</t>
  </si>
  <si>
    <t>0110080250</t>
  </si>
  <si>
    <t>0110081140</t>
  </si>
  <si>
    <t>0110081150</t>
  </si>
  <si>
    <t>0110081160</t>
  </si>
  <si>
    <t>0110083090</t>
  </si>
  <si>
    <t>0120000000</t>
  </si>
  <si>
    <t>0120082130</t>
  </si>
  <si>
    <t>0130000000</t>
  </si>
  <si>
    <t>0130085020</t>
  </si>
  <si>
    <t>0130081030</t>
  </si>
  <si>
    <t>0130081130</t>
  </si>
  <si>
    <t>0140000000</t>
  </si>
  <si>
    <t>0140082040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</si>
  <si>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</si>
  <si>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</si>
  <si>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</si>
  <si>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</si>
  <si>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</si>
  <si>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</si>
  <si>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</si>
  <si>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</si>
  <si>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0210080620</t>
  </si>
  <si>
    <t>0210080630</t>
  </si>
  <si>
    <t>0210082630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</si>
  <si>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</si>
  <si>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</si>
  <si>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</si>
  <si>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</si>
  <si>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</si>
  <si>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</si>
  <si>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</si>
  <si>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</si>
  <si>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</si>
  <si>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</si>
  <si>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</si>
  <si>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</si>
  <si>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</si>
  <si>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9010080850</t>
  </si>
  <si>
    <t>9010083070</t>
  </si>
  <si>
    <t>9020000000</t>
  </si>
  <si>
    <t>9020051180</t>
  </si>
  <si>
    <t>9020511800</t>
  </si>
  <si>
    <t>0160085940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</si>
  <si>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</si>
  <si>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</si>
  <si>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</si>
  <si>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9010012210</t>
  </si>
  <si>
    <t>0210012210</t>
  </si>
  <si>
    <t>0160073930</t>
  </si>
  <si>
    <t>Софинансирование на осуществление дорожной деятельности в отношени автомобильных дорог общего пользования местного значения по направлению на содержание автомобильных дорог общего пользования местного значения</t>
  </si>
  <si>
    <t>Субсидия на осуществление дорожной деятельности в отношении автомобильных дорог общего пользования местного значения за счет средств дорожного фонда Красноярского края по направлению на содержание автомобильных дорог общего пользования местного значения</t>
  </si>
  <si>
    <t>01100S5550</t>
  </si>
  <si>
    <t xml:space="preserve">Резервный фонд </t>
  </si>
  <si>
    <t xml:space="preserve">Мероприятия  по землеустройству и землепользованию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</si>
  <si>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</si>
  <si>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</si>
  <si>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</si>
  <si>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</si>
  <si>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</si>
  <si>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>01600S3930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</si>
  <si>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</si>
  <si>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</si>
  <si>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</si>
  <si>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 xml:space="preserve">Софинансирование на обеспечение  первичных  мер пожарной безопасности
</t>
  </si>
  <si>
    <t>0140074120</t>
  </si>
  <si>
    <t>01400S4120</t>
  </si>
  <si>
    <t>Субсидия на частичное финансирование             (возмещение) расходов на обеспечение перичных мер пожарной безопасности</t>
  </si>
  <si>
    <t>02100S4810</t>
  </si>
  <si>
    <t>0210074810</t>
  </si>
  <si>
    <t>Субсидия на реализацию социокультурных проектов муниципальных учреждений культуры и образовательных учреждений в области культуры</t>
  </si>
  <si>
    <t>Субсидия по софинансированию на раслизацию социокультурных проектов муниципальных учреждений культуры и образовательных учреждений в области культуры</t>
  </si>
  <si>
    <t>908008746</t>
  </si>
  <si>
    <t>908000000</t>
  </si>
  <si>
    <t>Непрограммные расходы в сфере культуры</t>
  </si>
  <si>
    <t>Осуществление части полномочий по вопросам создания безопасных и комфортных условий функционирования объектов муниципальной собственности, развития муниципальных учреждений (софинансирование на капитальный ремонт)</t>
  </si>
  <si>
    <t>0210011210</t>
  </si>
  <si>
    <t>0210010210</t>
  </si>
  <si>
    <t>0210010310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</si>
  <si>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 софинанситрование за счет местного бюджета</t>
  </si>
  <si>
    <t>Приложение № 6</t>
  </si>
  <si>
    <t>Исполнено за 2016 год</t>
  </si>
  <si>
    <t>% исполнения</t>
  </si>
  <si>
    <t>6</t>
  </si>
  <si>
    <t>7</t>
  </si>
  <si>
    <t>от 11.04.2017 № 19-73 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</si>
</sst>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0.000"/>
    <numFmt numFmtId="167" formatCode="_-* #,##0.00000_р_._-;\-* #,##0.00000_р_._-;_-* &quot;-&quot;?????_р_._-;_-@_-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3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Fill="1"/>
    <xf numFmtId="165" fontId="2" fillId="0" borderId="0" xfId="1" applyNumberFormat="1" applyFont="1" applyFill="1" applyAlignment="1">
      <alignment horizontal="right" vertical="center" wrapText="1"/>
    </xf>
    <xf numFmtId="2" fontId="0" fillId="0" borderId="0" xfId="0" applyNumberFormat="1"/>
    <xf numFmtId="166" fontId="0" fillId="0" borderId="0" xfId="0" applyNumberFormat="1"/>
    <xf numFmtId="0" fontId="4" fillId="0" borderId="0" xfId="0" applyFont="1"/>
    <xf numFmtId="167" fontId="0" fillId="0" borderId="0" xfId="0" applyNumberFormat="1"/>
    <xf numFmtId="0" fontId="5" fillId="0" borderId="0" xfId="1" applyFont="1" applyAlignment="1">
      <alignment horizontal="right"/>
    </xf>
    <xf numFmtId="164" fontId="4" fillId="0" borderId="1" xfId="2" applyFont="1" applyBorder="1" applyAlignment="1">
      <alignment wrapText="1"/>
    </xf>
    <xf numFmtId="49" fontId="4" fillId="0" borderId="2" xfId="2" applyNumberFormat="1" applyFont="1" applyBorder="1" applyAlignment="1">
      <alignment horizontal="center"/>
    </xf>
    <xf numFmtId="49" fontId="4" fillId="0" borderId="1" xfId="2" applyNumberFormat="1" applyFont="1" applyBorder="1"/>
    <xf numFmtId="49" fontId="4" fillId="0" borderId="1" xfId="2" applyNumberFormat="1" applyFont="1" applyBorder="1" applyAlignment="1">
      <alignment horizontal="center"/>
    </xf>
    <xf numFmtId="49" fontId="4" fillId="0" borderId="1" xfId="2" applyNumberFormat="1" applyFont="1" applyBorder="1" applyAlignment="1">
      <alignment horizontal="center" vertical="center"/>
    </xf>
    <xf numFmtId="164" fontId="6" fillId="0" borderId="1" xfId="2" applyFont="1" applyBorder="1" applyAlignment="1">
      <alignment vertical="top" wrapText="1"/>
    </xf>
    <xf numFmtId="49" fontId="6" fillId="0" borderId="2" xfId="2" applyNumberFormat="1" applyFont="1" applyBorder="1" applyAlignment="1">
      <alignment horizontal="center" vertical="top"/>
    </xf>
    <xf numFmtId="49" fontId="6" fillId="0" borderId="1" xfId="2" applyNumberFormat="1" applyFont="1" applyBorder="1" applyAlignment="1">
      <alignment horizontal="center" vertical="top"/>
    </xf>
    <xf numFmtId="0" fontId="4" fillId="0" borderId="1" xfId="0" applyFont="1" applyBorder="1"/>
    <xf numFmtId="164" fontId="6" fillId="0" borderId="1" xfId="2" applyFont="1" applyBorder="1" applyAlignment="1">
      <alignment horizontal="left" vertical="top" wrapText="1"/>
    </xf>
    <xf numFmtId="164" fontId="6" fillId="0" borderId="1" xfId="2" applyFont="1" applyFill="1" applyBorder="1" applyAlignment="1">
      <alignment vertical="top" wrapText="1"/>
    </xf>
    <xf numFmtId="164" fontId="6" fillId="2" borderId="1" xfId="2" applyFont="1" applyFill="1" applyBorder="1" applyAlignment="1">
      <alignment vertical="top" wrapText="1"/>
    </xf>
    <xf numFmtId="49" fontId="6" fillId="2" borderId="2" xfId="2" applyNumberFormat="1" applyFont="1" applyFill="1" applyBorder="1" applyAlignment="1">
      <alignment horizontal="center" vertical="top"/>
    </xf>
    <xf numFmtId="49" fontId="6" fillId="2" borderId="1" xfId="2" applyNumberFormat="1" applyFont="1" applyFill="1" applyBorder="1" applyAlignment="1">
      <alignment horizontal="center" vertical="top"/>
    </xf>
    <xf numFmtId="49" fontId="4" fillId="0" borderId="2" xfId="2" applyNumberFormat="1" applyFont="1" applyBorder="1" applyAlignment="1">
      <alignment horizontal="center" vertical="top"/>
    </xf>
    <xf numFmtId="0" fontId="4" fillId="0" borderId="1" xfId="0" applyFont="1" applyBorder="1" applyAlignment="1">
      <alignment wrapText="1"/>
    </xf>
    <xf numFmtId="164" fontId="4" fillId="0" borderId="1" xfId="2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164" fontId="7" fillId="0" borderId="1" xfId="2" applyFont="1" applyBorder="1" applyAlignment="1">
      <alignment vertical="top" wrapText="1"/>
    </xf>
    <xf numFmtId="164" fontId="7" fillId="0" borderId="1" xfId="2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5" fillId="0" borderId="0" xfId="1" applyFont="1" applyFill="1"/>
    <xf numFmtId="49" fontId="5" fillId="0" borderId="1" xfId="1" applyNumberFormat="1" applyFont="1" applyFill="1" applyBorder="1" applyAlignment="1">
      <alignment horizontal="center" vertical="center"/>
    </xf>
    <xf numFmtId="49" fontId="4" fillId="0" borderId="1" xfId="2" applyNumberFormat="1" applyFont="1" applyBorder="1" applyAlignment="1">
      <alignment vertical="top"/>
    </xf>
    <xf numFmtId="164" fontId="4" fillId="0" borderId="1" xfId="2" applyFont="1" applyBorder="1" applyAlignment="1">
      <alignment horizontal="left" vertical="top" wrapText="1"/>
    </xf>
    <xf numFmtId="164" fontId="6" fillId="0" borderId="1" xfId="2" applyFont="1" applyBorder="1" applyAlignment="1">
      <alignment horizontal="left" vertical="center" wrapText="1"/>
    </xf>
    <xf numFmtId="0" fontId="4" fillId="0" borderId="0" xfId="0" applyFont="1" applyFill="1" applyBorder="1"/>
    <xf numFmtId="0" fontId="0" fillId="0" borderId="0" xfId="0" applyBorder="1"/>
    <xf numFmtId="2" fontId="4" fillId="0" borderId="1" xfId="2" applyNumberFormat="1" applyFont="1" applyBorder="1" applyAlignment="1">
      <alignment horizontal="right"/>
    </xf>
    <xf numFmtId="2" fontId="6" fillId="0" borderId="1" xfId="2" applyNumberFormat="1" applyFont="1" applyBorder="1" applyAlignment="1">
      <alignment horizontal="right" vertical="top"/>
    </xf>
    <xf numFmtId="2" fontId="6" fillId="2" borderId="1" xfId="2" applyNumberFormat="1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top"/>
    </xf>
    <xf numFmtId="0" fontId="0" fillId="0" borderId="1" xfId="0" applyBorder="1"/>
    <xf numFmtId="0" fontId="4" fillId="0" borderId="1" xfId="0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right" vertical="top"/>
    </xf>
    <xf numFmtId="2" fontId="4" fillId="0" borderId="1" xfId="2" applyNumberFormat="1" applyFont="1" applyBorder="1" applyAlignment="1">
      <alignment horizontal="right" vertical="top"/>
    </xf>
    <xf numFmtId="164" fontId="4" fillId="0" borderId="1" xfId="2" applyFont="1" applyFill="1" applyBorder="1" applyAlignment="1">
      <alignment vertical="top" wrapText="1"/>
    </xf>
    <xf numFmtId="49" fontId="4" fillId="0" borderId="1" xfId="2" applyNumberFormat="1" applyFont="1" applyBorder="1" applyAlignment="1">
      <alignment horizontal="center" vertical="top"/>
    </xf>
    <xf numFmtId="164" fontId="6" fillId="0" borderId="1" xfId="2" applyFont="1" applyBorder="1" applyAlignment="1">
      <alignment vertical="center" wrapText="1"/>
    </xf>
    <xf numFmtId="49" fontId="6" fillId="0" borderId="2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2" fontId="6" fillId="0" borderId="1" xfId="2" applyNumberFormat="1" applyFont="1" applyBorder="1" applyAlignment="1">
      <alignment horizontal="right" vertical="center"/>
    </xf>
    <xf numFmtId="2" fontId="6" fillId="0" borderId="1" xfId="2" applyNumberFormat="1" applyFont="1" applyBorder="1" applyAlignment="1">
      <alignment horizontal="right"/>
    </xf>
    <xf numFmtId="0" fontId="2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/>
    </xf>
    <xf numFmtId="49" fontId="5" fillId="0" borderId="1" xfId="1" applyNumberFormat="1" applyFont="1" applyFill="1" applyBorder="1" applyAlignment="1">
      <alignment horizontal="center" vertical="center" wrapText="1"/>
    </xf>
    <xf numFmtId="165" fontId="5" fillId="0" borderId="4" xfId="1" applyNumberFormat="1" applyFont="1" applyFill="1" applyBorder="1" applyAlignment="1">
      <alignment horizontal="center" vertical="center" wrapText="1"/>
    </xf>
    <xf numFmtId="165" fontId="5" fillId="0" borderId="5" xfId="1" applyNumberFormat="1" applyFont="1" applyFill="1" applyBorder="1" applyAlignment="1">
      <alignment horizontal="center" vertical="center" wrapText="1"/>
    </xf>
    <xf numFmtId="164" fontId="6" fillId="0" borderId="1" xfId="2" applyFont="1" applyBorder="1" applyAlignment="1">
      <alignment horizontal="left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74"/>
  <sheetViews>
    <sheetView tabSelected="1" workbookViewId="0">
      <selection activeCell="A94" sqref="A94"/>
    </sheetView>
  </sheetViews>
  <sheetFormatPr defaultRowHeight="15"/>
  <cols>
    <col min="2" max="2" width="53.85546875" customWidth="1"/>
    <col min="3" max="3" width="13.85546875" customWidth="1"/>
    <col min="4" max="4" width="10.7109375" customWidth="1"/>
    <col min="5" max="5" width="7.7109375" customWidth="1"/>
    <col min="6" max="6" width="16.85546875" customWidth="1"/>
    <col min="7" max="7" width="18.5703125" customWidth="1"/>
  </cols>
  <sheetData>
    <row r="1" spans="1:10" ht="15.75">
      <c r="D1" s="1" t="s">
        <v>201</v>
      </c>
    </row>
    <row r="2" spans="1:10" ht="15.75">
      <c r="D2" s="1" t="s">
        <v>47</v>
      </c>
    </row>
    <row r="3" spans="1:10" ht="15.75">
      <c r="D3" s="1" t="s">
        <v>27</v>
      </c>
    </row>
    <row r="4" spans="1:10" ht="15.75">
      <c r="D4" s="1" t="s">
        <v>206</v>
      </c>
    </row>
    <row r="5" spans="1:10" ht="9" customHeight="1">
      <c r="D5" s="1"/>
    </row>
    <row r="6" spans="1:10" ht="13.5" hidden="1" customHeight="1">
      <c r="B6" s="1"/>
      <c r="C6" s="1"/>
      <c r="D6" s="1"/>
      <c r="E6" s="1"/>
      <c r="F6" s="2"/>
    </row>
    <row r="7" spans="1:10" ht="66" customHeight="1">
      <c r="B7" s="53" t="s">
        <v>117</v>
      </c>
      <c r="C7" s="53"/>
      <c r="D7" s="53"/>
      <c r="E7" s="53"/>
      <c r="F7" s="53"/>
    </row>
    <row r="8" spans="1:10" ht="15.95" customHeight="1">
      <c r="B8" s="54"/>
      <c r="C8" s="54"/>
      <c r="D8" s="54"/>
      <c r="E8" s="54"/>
      <c r="F8" s="54"/>
    </row>
    <row r="9" spans="1:10" ht="18" customHeight="1">
      <c r="A9" s="5"/>
      <c r="B9" s="30"/>
      <c r="C9" s="30"/>
      <c r="D9" s="30"/>
      <c r="E9" s="30"/>
      <c r="F9" s="7" t="s">
        <v>68</v>
      </c>
    </row>
    <row r="10" spans="1:10" ht="21.75" customHeight="1">
      <c r="A10" s="59" t="s">
        <v>70</v>
      </c>
      <c r="B10" s="61" t="s">
        <v>69</v>
      </c>
      <c r="C10" s="55" t="s">
        <v>32</v>
      </c>
      <c r="D10" s="55" t="s">
        <v>33</v>
      </c>
      <c r="E10" s="55" t="s">
        <v>31</v>
      </c>
      <c r="F10" s="56" t="s">
        <v>118</v>
      </c>
      <c r="G10" s="56" t="s">
        <v>202</v>
      </c>
      <c r="H10" s="56" t="s">
        <v>203</v>
      </c>
    </row>
    <row r="11" spans="1:10" ht="40.5" customHeight="1">
      <c r="A11" s="60"/>
      <c r="B11" s="61"/>
      <c r="C11" s="55"/>
      <c r="D11" s="55"/>
      <c r="E11" s="55"/>
      <c r="F11" s="57"/>
      <c r="G11" s="57"/>
      <c r="H11" s="57"/>
    </row>
    <row r="12" spans="1:10" ht="15.95" customHeight="1">
      <c r="A12" s="16"/>
      <c r="B12" s="31" t="s">
        <v>46</v>
      </c>
      <c r="C12" s="31" t="s">
        <v>0</v>
      </c>
      <c r="D12" s="31" t="s">
        <v>1</v>
      </c>
      <c r="E12" s="31" t="s">
        <v>116</v>
      </c>
      <c r="F12" s="31" t="s">
        <v>2</v>
      </c>
      <c r="G12" s="31" t="s">
        <v>204</v>
      </c>
      <c r="H12" s="31" t="s">
        <v>205</v>
      </c>
    </row>
    <row r="13" spans="1:10" ht="63">
      <c r="A13" s="29">
        <v>1</v>
      </c>
      <c r="B13" s="8" t="s">
        <v>71</v>
      </c>
      <c r="C13" s="22" t="s">
        <v>119</v>
      </c>
      <c r="D13" s="32"/>
      <c r="E13" s="32"/>
      <c r="F13" s="45">
        <f>F14+F50+F56+F72+F99+F88</f>
        <v>3905.1227599999997</v>
      </c>
      <c r="G13" s="45">
        <f>G14+G50+G56+G72+G88+G99</f>
        <v>3118.0970600000001</v>
      </c>
      <c r="H13" s="45">
        <f>G13/F13*100</f>
        <v>79.846326265041668</v>
      </c>
    </row>
    <row r="14" spans="1:10" ht="31.5">
      <c r="A14" s="29">
        <v>2</v>
      </c>
      <c r="B14" s="8" t="s">
        <v>113</v>
      </c>
      <c r="C14" s="9" t="s">
        <v>120</v>
      </c>
      <c r="D14" s="10"/>
      <c r="E14" s="10"/>
      <c r="F14" s="37">
        <f>F25+F35+F40+F30+F45+F15+F20</f>
        <v>683.4</v>
      </c>
      <c r="G14" s="37">
        <f>G15+G20+G25+G35+G40+G45</f>
        <v>268.95562000000001</v>
      </c>
      <c r="H14" s="45">
        <f t="shared" ref="H14:H77" si="0">G14/F14*100</f>
        <v>39.355519461515954</v>
      </c>
      <c r="J14" s="3"/>
    </row>
    <row r="15" spans="1:10" ht="47.25">
      <c r="A15" s="29">
        <v>3</v>
      </c>
      <c r="B15" s="8" t="s">
        <v>42</v>
      </c>
      <c r="C15" s="9" t="s">
        <v>121</v>
      </c>
      <c r="D15" s="10"/>
      <c r="E15" s="10"/>
      <c r="F15" s="37">
        <f>F17</f>
        <v>20</v>
      </c>
      <c r="G15" s="37">
        <f t="shared" ref="G15" si="1">G17</f>
        <v>20</v>
      </c>
      <c r="H15" s="45">
        <f t="shared" si="0"/>
        <v>100</v>
      </c>
    </row>
    <row r="16" spans="1:10" ht="31.5">
      <c r="A16" s="29">
        <v>4</v>
      </c>
      <c r="B16" s="8" t="s">
        <v>81</v>
      </c>
      <c r="C16" s="9" t="s">
        <v>121</v>
      </c>
      <c r="D16" s="11" t="s">
        <v>80</v>
      </c>
      <c r="E16" s="10"/>
      <c r="F16" s="37">
        <f>F17</f>
        <v>20</v>
      </c>
      <c r="G16" s="37">
        <f t="shared" ref="G16:G18" si="2">G17</f>
        <v>20</v>
      </c>
      <c r="H16" s="45">
        <f t="shared" si="0"/>
        <v>100</v>
      </c>
    </row>
    <row r="17" spans="1:8" ht="32.25" customHeight="1">
      <c r="A17" s="29">
        <v>5</v>
      </c>
      <c r="B17" s="24" t="s">
        <v>82</v>
      </c>
      <c r="C17" s="9" t="s">
        <v>121</v>
      </c>
      <c r="D17" s="12" t="s">
        <v>79</v>
      </c>
      <c r="E17" s="10"/>
      <c r="F17" s="37">
        <f>F18</f>
        <v>20</v>
      </c>
      <c r="G17" s="37">
        <f t="shared" si="2"/>
        <v>20</v>
      </c>
      <c r="H17" s="45">
        <f t="shared" si="0"/>
        <v>100</v>
      </c>
    </row>
    <row r="18" spans="1:8" ht="15.75">
      <c r="A18" s="29">
        <v>6</v>
      </c>
      <c r="B18" s="8" t="s">
        <v>83</v>
      </c>
      <c r="C18" s="9" t="s">
        <v>121</v>
      </c>
      <c r="D18" s="12" t="s">
        <v>79</v>
      </c>
      <c r="E18" s="11" t="s">
        <v>85</v>
      </c>
      <c r="F18" s="37">
        <f>F19</f>
        <v>20</v>
      </c>
      <c r="G18" s="37">
        <f t="shared" si="2"/>
        <v>20</v>
      </c>
      <c r="H18" s="45">
        <f t="shared" si="0"/>
        <v>100</v>
      </c>
    </row>
    <row r="19" spans="1:8" ht="15.75">
      <c r="A19" s="29">
        <v>7</v>
      </c>
      <c r="B19" s="8" t="s">
        <v>24</v>
      </c>
      <c r="C19" s="9" t="s">
        <v>121</v>
      </c>
      <c r="D19" s="12" t="s">
        <v>79</v>
      </c>
      <c r="E19" s="11" t="s">
        <v>25</v>
      </c>
      <c r="F19" s="37">
        <v>20</v>
      </c>
      <c r="G19" s="37">
        <v>20</v>
      </c>
      <c r="H19" s="45">
        <f t="shared" si="0"/>
        <v>100</v>
      </c>
    </row>
    <row r="20" spans="1:8" ht="47.25">
      <c r="A20" s="29">
        <v>8</v>
      </c>
      <c r="B20" s="8" t="s">
        <v>29</v>
      </c>
      <c r="C20" s="9" t="s">
        <v>173</v>
      </c>
      <c r="D20" s="12"/>
      <c r="E20" s="11"/>
      <c r="F20" s="37">
        <f>F22</f>
        <v>10</v>
      </c>
      <c r="G20" s="37">
        <f t="shared" ref="G20" si="3">G22</f>
        <v>10</v>
      </c>
      <c r="H20" s="45">
        <f t="shared" si="0"/>
        <v>100</v>
      </c>
    </row>
    <row r="21" spans="1:8" ht="31.5">
      <c r="A21" s="29">
        <v>9</v>
      </c>
      <c r="B21" s="8" t="s">
        <v>81</v>
      </c>
      <c r="C21" s="9" t="s">
        <v>173</v>
      </c>
      <c r="D21" s="12" t="s">
        <v>80</v>
      </c>
      <c r="E21" s="11"/>
      <c r="F21" s="37">
        <f>F22</f>
        <v>10</v>
      </c>
      <c r="G21" s="37">
        <f t="shared" ref="G21:G23" si="4">G22</f>
        <v>10</v>
      </c>
      <c r="H21" s="45">
        <f t="shared" si="0"/>
        <v>100</v>
      </c>
    </row>
    <row r="22" spans="1:8" ht="33.75" customHeight="1">
      <c r="A22" s="29">
        <v>10</v>
      </c>
      <c r="B22" s="8" t="s">
        <v>82</v>
      </c>
      <c r="C22" s="9" t="s">
        <v>173</v>
      </c>
      <c r="D22" s="12" t="s">
        <v>79</v>
      </c>
      <c r="E22" s="11"/>
      <c r="F22" s="37">
        <f>F23</f>
        <v>10</v>
      </c>
      <c r="G22" s="37">
        <f t="shared" si="4"/>
        <v>10</v>
      </c>
      <c r="H22" s="45">
        <f t="shared" si="0"/>
        <v>100</v>
      </c>
    </row>
    <row r="23" spans="1:8" ht="15.75">
      <c r="A23" s="29">
        <v>11</v>
      </c>
      <c r="B23" s="8" t="s">
        <v>83</v>
      </c>
      <c r="C23" s="9" t="s">
        <v>173</v>
      </c>
      <c r="D23" s="12" t="s">
        <v>79</v>
      </c>
      <c r="E23" s="11" t="s">
        <v>85</v>
      </c>
      <c r="F23" s="37">
        <f>F24</f>
        <v>10</v>
      </c>
      <c r="G23" s="37">
        <f t="shared" si="4"/>
        <v>10</v>
      </c>
      <c r="H23" s="45">
        <f t="shared" si="0"/>
        <v>100</v>
      </c>
    </row>
    <row r="24" spans="1:8" ht="15.75">
      <c r="A24" s="29">
        <v>12</v>
      </c>
      <c r="B24" s="8" t="s">
        <v>24</v>
      </c>
      <c r="C24" s="9" t="s">
        <v>173</v>
      </c>
      <c r="D24" s="12" t="s">
        <v>79</v>
      </c>
      <c r="E24" s="11" t="s">
        <v>25</v>
      </c>
      <c r="F24" s="37">
        <v>10</v>
      </c>
      <c r="G24" s="37">
        <v>10</v>
      </c>
      <c r="H24" s="45">
        <f t="shared" si="0"/>
        <v>100</v>
      </c>
    </row>
    <row r="25" spans="1:8" ht="13.5" customHeight="1">
      <c r="A25" s="29">
        <v>13</v>
      </c>
      <c r="B25" s="24" t="s">
        <v>182</v>
      </c>
      <c r="C25" s="14" t="s">
        <v>122</v>
      </c>
      <c r="D25" s="10"/>
      <c r="E25" s="15"/>
      <c r="F25" s="38">
        <f>F27</f>
        <v>67</v>
      </c>
      <c r="G25" s="38">
        <f t="shared" ref="G25" si="5">G27</f>
        <v>8.5036000000000005</v>
      </c>
      <c r="H25" s="45">
        <f t="shared" si="0"/>
        <v>12.691940298507465</v>
      </c>
    </row>
    <row r="26" spans="1:8" ht="31.5">
      <c r="A26" s="29">
        <v>14</v>
      </c>
      <c r="B26" s="13" t="s">
        <v>81</v>
      </c>
      <c r="C26" s="14" t="s">
        <v>122</v>
      </c>
      <c r="D26" s="11" t="s">
        <v>80</v>
      </c>
      <c r="E26" s="15"/>
      <c r="F26" s="38">
        <f>F27</f>
        <v>67</v>
      </c>
      <c r="G26" s="38">
        <f t="shared" ref="G26:G28" si="6">G27</f>
        <v>8.5036000000000005</v>
      </c>
      <c r="H26" s="45">
        <f t="shared" si="0"/>
        <v>12.691940298507465</v>
      </c>
    </row>
    <row r="27" spans="1:8" ht="31.5" customHeight="1">
      <c r="A27" s="29">
        <v>15</v>
      </c>
      <c r="B27" s="13" t="s">
        <v>82</v>
      </c>
      <c r="C27" s="14" t="s">
        <v>122</v>
      </c>
      <c r="D27" s="15" t="s">
        <v>79</v>
      </c>
      <c r="E27" s="15"/>
      <c r="F27" s="38">
        <f>F28</f>
        <v>67</v>
      </c>
      <c r="G27" s="38">
        <f t="shared" si="6"/>
        <v>8.5036000000000005</v>
      </c>
      <c r="H27" s="45">
        <f t="shared" si="0"/>
        <v>12.691940298507465</v>
      </c>
    </row>
    <row r="28" spans="1:8" ht="15.75">
      <c r="A28" s="29">
        <v>16</v>
      </c>
      <c r="B28" s="16" t="s">
        <v>63</v>
      </c>
      <c r="C28" s="14" t="s">
        <v>122</v>
      </c>
      <c r="D28" s="15" t="s">
        <v>79</v>
      </c>
      <c r="E28" s="15" t="s">
        <v>84</v>
      </c>
      <c r="F28" s="38">
        <f>F29</f>
        <v>67</v>
      </c>
      <c r="G28" s="38">
        <f t="shared" si="6"/>
        <v>8.5036000000000005</v>
      </c>
      <c r="H28" s="45">
        <f t="shared" si="0"/>
        <v>12.691940298507465</v>
      </c>
    </row>
    <row r="29" spans="1:8" ht="15.75">
      <c r="A29" s="29">
        <v>17</v>
      </c>
      <c r="B29" s="13" t="s">
        <v>19</v>
      </c>
      <c r="C29" s="14" t="s">
        <v>122</v>
      </c>
      <c r="D29" s="15" t="s">
        <v>79</v>
      </c>
      <c r="E29" s="15" t="s">
        <v>20</v>
      </c>
      <c r="F29" s="38">
        <v>67</v>
      </c>
      <c r="G29" s="38">
        <v>8.5036000000000005</v>
      </c>
      <c r="H29" s="45">
        <f t="shared" si="0"/>
        <v>12.691940298507465</v>
      </c>
    </row>
    <row r="30" spans="1:8" ht="15.75" hidden="1">
      <c r="A30" s="29">
        <v>18</v>
      </c>
      <c r="B30" s="13" t="s">
        <v>67</v>
      </c>
      <c r="C30" s="14" t="s">
        <v>123</v>
      </c>
      <c r="D30" s="15"/>
      <c r="E30" s="15"/>
      <c r="F30" s="38">
        <f>F32</f>
        <v>0</v>
      </c>
      <c r="G30" s="38">
        <f t="shared" ref="G30" si="7">G32</f>
        <v>1</v>
      </c>
      <c r="H30" s="45" t="e">
        <f t="shared" si="0"/>
        <v>#DIV/0!</v>
      </c>
    </row>
    <row r="31" spans="1:8" ht="31.5" hidden="1">
      <c r="A31" s="29">
        <v>19</v>
      </c>
      <c r="B31" s="8" t="s">
        <v>81</v>
      </c>
      <c r="C31" s="14" t="s">
        <v>123</v>
      </c>
      <c r="D31" s="15" t="s">
        <v>80</v>
      </c>
      <c r="E31" s="15"/>
      <c r="F31" s="38">
        <f>F32</f>
        <v>0</v>
      </c>
      <c r="G31" s="38">
        <f t="shared" ref="G31:G33" si="8">G32</f>
        <v>1</v>
      </c>
      <c r="H31" s="45" t="e">
        <f t="shared" si="0"/>
        <v>#DIV/0!</v>
      </c>
    </row>
    <row r="32" spans="1:8" ht="47.25" hidden="1">
      <c r="A32" s="29">
        <v>20</v>
      </c>
      <c r="B32" s="8" t="s">
        <v>82</v>
      </c>
      <c r="C32" s="14" t="s">
        <v>123</v>
      </c>
      <c r="D32" s="15" t="s">
        <v>79</v>
      </c>
      <c r="E32" s="15"/>
      <c r="F32" s="38">
        <f>F33</f>
        <v>0</v>
      </c>
      <c r="G32" s="38">
        <f t="shared" si="8"/>
        <v>1</v>
      </c>
      <c r="H32" s="45" t="e">
        <f t="shared" si="0"/>
        <v>#DIV/0!</v>
      </c>
    </row>
    <row r="33" spans="1:8" ht="31.5" hidden="1">
      <c r="A33" s="29">
        <v>21</v>
      </c>
      <c r="B33" s="13" t="s">
        <v>97</v>
      </c>
      <c r="C33" s="14" t="s">
        <v>123</v>
      </c>
      <c r="D33" s="15" t="s">
        <v>79</v>
      </c>
      <c r="E33" s="15" t="s">
        <v>84</v>
      </c>
      <c r="F33" s="38">
        <f>F34</f>
        <v>0</v>
      </c>
      <c r="G33" s="38">
        <f t="shared" si="8"/>
        <v>1</v>
      </c>
      <c r="H33" s="45" t="e">
        <f t="shared" si="0"/>
        <v>#DIV/0!</v>
      </c>
    </row>
    <row r="34" spans="1:8" ht="15.75" hidden="1">
      <c r="A34" s="29">
        <v>22</v>
      </c>
      <c r="B34" s="13" t="s">
        <v>62</v>
      </c>
      <c r="C34" s="14" t="s">
        <v>123</v>
      </c>
      <c r="D34" s="15" t="s">
        <v>79</v>
      </c>
      <c r="E34" s="15" t="s">
        <v>21</v>
      </c>
      <c r="F34" s="38">
        <v>0</v>
      </c>
      <c r="G34" s="38">
        <v>1</v>
      </c>
      <c r="H34" s="45" t="e">
        <f t="shared" si="0"/>
        <v>#DIV/0!</v>
      </c>
    </row>
    <row r="35" spans="1:8" ht="15.75">
      <c r="A35" s="29">
        <v>23</v>
      </c>
      <c r="B35" s="17" t="s">
        <v>176</v>
      </c>
      <c r="C35" s="14" t="s">
        <v>124</v>
      </c>
      <c r="D35" s="15"/>
      <c r="E35" s="15"/>
      <c r="F35" s="38">
        <f>F37</f>
        <v>5</v>
      </c>
      <c r="G35" s="38">
        <f t="shared" ref="G35" si="9">G37</f>
        <v>0</v>
      </c>
      <c r="H35" s="45">
        <f t="shared" si="0"/>
        <v>0</v>
      </c>
    </row>
    <row r="36" spans="1:8" ht="31.5">
      <c r="A36" s="29">
        <v>24</v>
      </c>
      <c r="B36" s="17" t="s">
        <v>81</v>
      </c>
      <c r="C36" s="14" t="s">
        <v>124</v>
      </c>
      <c r="D36" s="15" t="s">
        <v>80</v>
      </c>
      <c r="E36" s="15"/>
      <c r="F36" s="38">
        <f>F37</f>
        <v>5</v>
      </c>
      <c r="G36" s="38">
        <f t="shared" ref="G36" si="10">G37</f>
        <v>0</v>
      </c>
      <c r="H36" s="45">
        <f t="shared" si="0"/>
        <v>0</v>
      </c>
    </row>
    <row r="37" spans="1:8" ht="29.25" customHeight="1">
      <c r="A37" s="29">
        <v>25</v>
      </c>
      <c r="B37" s="13" t="s">
        <v>82</v>
      </c>
      <c r="C37" s="14" t="s">
        <v>124</v>
      </c>
      <c r="D37" s="15" t="s">
        <v>79</v>
      </c>
      <c r="E37" s="15"/>
      <c r="F37" s="38">
        <f>F39</f>
        <v>5</v>
      </c>
      <c r="G37" s="38">
        <f t="shared" ref="G37" si="11">G39</f>
        <v>0</v>
      </c>
      <c r="H37" s="45">
        <f t="shared" si="0"/>
        <v>0</v>
      </c>
    </row>
    <row r="38" spans="1:8" ht="13.5" customHeight="1">
      <c r="A38" s="29">
        <v>26</v>
      </c>
      <c r="B38" s="13" t="s">
        <v>97</v>
      </c>
      <c r="C38" s="14" t="s">
        <v>124</v>
      </c>
      <c r="D38" s="15" t="s">
        <v>79</v>
      </c>
      <c r="E38" s="15" t="s">
        <v>84</v>
      </c>
      <c r="F38" s="38">
        <f>F39</f>
        <v>5</v>
      </c>
      <c r="G38" s="38">
        <f t="shared" ref="G38" si="12">G39</f>
        <v>0</v>
      </c>
      <c r="H38" s="45">
        <f t="shared" si="0"/>
        <v>0</v>
      </c>
    </row>
    <row r="39" spans="1:8" ht="15.75">
      <c r="A39" s="29">
        <v>27</v>
      </c>
      <c r="B39" s="16" t="s">
        <v>62</v>
      </c>
      <c r="C39" s="14" t="s">
        <v>124</v>
      </c>
      <c r="D39" s="15" t="s">
        <v>79</v>
      </c>
      <c r="E39" s="15" t="s">
        <v>21</v>
      </c>
      <c r="F39" s="38">
        <v>5</v>
      </c>
      <c r="G39" s="38">
        <v>0</v>
      </c>
      <c r="H39" s="45">
        <f t="shared" si="0"/>
        <v>0</v>
      </c>
    </row>
    <row r="40" spans="1:8" ht="15.75">
      <c r="A40" s="29">
        <v>28</v>
      </c>
      <c r="B40" s="13" t="s">
        <v>177</v>
      </c>
      <c r="C40" s="14" t="s">
        <v>125</v>
      </c>
      <c r="D40" s="15"/>
      <c r="E40" s="15"/>
      <c r="F40" s="38">
        <f>F42</f>
        <v>432.4</v>
      </c>
      <c r="G40" s="38">
        <f t="shared" ref="G40" si="13">G42</f>
        <v>230.45202</v>
      </c>
      <c r="H40" s="45">
        <f t="shared" si="0"/>
        <v>53.296026827012035</v>
      </c>
    </row>
    <row r="41" spans="1:8" ht="31.5">
      <c r="A41" s="29">
        <v>29</v>
      </c>
      <c r="B41" s="13" t="s">
        <v>81</v>
      </c>
      <c r="C41" s="14" t="s">
        <v>125</v>
      </c>
      <c r="D41" s="15" t="s">
        <v>80</v>
      </c>
      <c r="E41" s="15"/>
      <c r="F41" s="38">
        <f>F42</f>
        <v>432.4</v>
      </c>
      <c r="G41" s="38">
        <f t="shared" ref="G41:G43" si="14">G42</f>
        <v>230.45202</v>
      </c>
      <c r="H41" s="45">
        <f t="shared" si="0"/>
        <v>53.296026827012035</v>
      </c>
    </row>
    <row r="42" spans="1:8" ht="29.25" customHeight="1">
      <c r="A42" s="29">
        <v>30</v>
      </c>
      <c r="B42" s="13" t="s">
        <v>82</v>
      </c>
      <c r="C42" s="14" t="s">
        <v>125</v>
      </c>
      <c r="D42" s="15" t="s">
        <v>79</v>
      </c>
      <c r="E42" s="15"/>
      <c r="F42" s="37">
        <f>F43</f>
        <v>432.4</v>
      </c>
      <c r="G42" s="37">
        <f t="shared" si="14"/>
        <v>230.45202</v>
      </c>
      <c r="H42" s="45">
        <f t="shared" si="0"/>
        <v>53.296026827012035</v>
      </c>
    </row>
    <row r="43" spans="1:8" ht="15.75">
      <c r="A43" s="29">
        <v>31</v>
      </c>
      <c r="B43" s="16" t="s">
        <v>97</v>
      </c>
      <c r="C43" s="14" t="s">
        <v>125</v>
      </c>
      <c r="D43" s="15" t="s">
        <v>79</v>
      </c>
      <c r="E43" s="15" t="s">
        <v>84</v>
      </c>
      <c r="F43" s="38">
        <f>F44</f>
        <v>432.4</v>
      </c>
      <c r="G43" s="38">
        <f t="shared" si="14"/>
        <v>230.45202</v>
      </c>
      <c r="H43" s="45">
        <f t="shared" si="0"/>
        <v>53.296026827012035</v>
      </c>
    </row>
    <row r="44" spans="1:8" ht="15.75">
      <c r="A44" s="29">
        <v>32</v>
      </c>
      <c r="B44" s="13" t="s">
        <v>62</v>
      </c>
      <c r="C44" s="14" t="s">
        <v>125</v>
      </c>
      <c r="D44" s="15" t="s">
        <v>79</v>
      </c>
      <c r="E44" s="15" t="s">
        <v>21</v>
      </c>
      <c r="F44" s="38">
        <f>321.3+15+121.1-12.625-12.375</f>
        <v>432.4</v>
      </c>
      <c r="G44" s="38">
        <v>230.45202</v>
      </c>
      <c r="H44" s="45">
        <f t="shared" si="0"/>
        <v>53.296026827012035</v>
      </c>
    </row>
    <row r="45" spans="1:8" ht="31.5">
      <c r="A45" s="29">
        <v>33</v>
      </c>
      <c r="B45" s="13" t="s">
        <v>175</v>
      </c>
      <c r="C45" s="14" t="s">
        <v>126</v>
      </c>
      <c r="D45" s="15"/>
      <c r="E45" s="15"/>
      <c r="F45" s="38">
        <f>F47</f>
        <v>149</v>
      </c>
      <c r="G45" s="38">
        <f t="shared" ref="G45" si="15">G47</f>
        <v>0</v>
      </c>
      <c r="H45" s="45">
        <f t="shared" si="0"/>
        <v>0</v>
      </c>
    </row>
    <row r="46" spans="1:8" ht="31.5">
      <c r="A46" s="29">
        <v>34</v>
      </c>
      <c r="B46" s="13" t="s">
        <v>81</v>
      </c>
      <c r="C46" s="14" t="s">
        <v>126</v>
      </c>
      <c r="D46" s="15" t="s">
        <v>80</v>
      </c>
      <c r="E46" s="15"/>
      <c r="F46" s="38">
        <f>F47</f>
        <v>149</v>
      </c>
      <c r="G46" s="38">
        <f t="shared" ref="G46:G48" si="16">G47</f>
        <v>0</v>
      </c>
      <c r="H46" s="45">
        <f t="shared" si="0"/>
        <v>0</v>
      </c>
    </row>
    <row r="47" spans="1:8" ht="30" customHeight="1">
      <c r="A47" s="29">
        <v>35</v>
      </c>
      <c r="B47" s="13" t="s">
        <v>82</v>
      </c>
      <c r="C47" s="14" t="s">
        <v>126</v>
      </c>
      <c r="D47" s="15" t="s">
        <v>79</v>
      </c>
      <c r="E47" s="15"/>
      <c r="F47" s="38">
        <f>F48</f>
        <v>149</v>
      </c>
      <c r="G47" s="38">
        <f t="shared" si="16"/>
        <v>0</v>
      </c>
      <c r="H47" s="45">
        <f t="shared" si="0"/>
        <v>0</v>
      </c>
    </row>
    <row r="48" spans="1:8" ht="15.75">
      <c r="A48" s="29">
        <v>36</v>
      </c>
      <c r="B48" s="13" t="s">
        <v>52</v>
      </c>
      <c r="C48" s="14" t="s">
        <v>126</v>
      </c>
      <c r="D48" s="15" t="s">
        <v>79</v>
      </c>
      <c r="E48" s="15" t="s">
        <v>86</v>
      </c>
      <c r="F48" s="38">
        <f>F49</f>
        <v>149</v>
      </c>
      <c r="G48" s="38">
        <f t="shared" si="16"/>
        <v>0</v>
      </c>
      <c r="H48" s="45">
        <f t="shared" si="0"/>
        <v>0</v>
      </c>
    </row>
    <row r="49" spans="1:8" ht="16.5" customHeight="1">
      <c r="A49" s="29">
        <v>37</v>
      </c>
      <c r="B49" s="13" t="s">
        <v>17</v>
      </c>
      <c r="C49" s="14" t="s">
        <v>126</v>
      </c>
      <c r="D49" s="15" t="s">
        <v>79</v>
      </c>
      <c r="E49" s="15" t="s">
        <v>18</v>
      </c>
      <c r="F49" s="38">
        <v>149</v>
      </c>
      <c r="G49" s="38">
        <v>0</v>
      </c>
      <c r="H49" s="45">
        <f t="shared" si="0"/>
        <v>0</v>
      </c>
    </row>
    <row r="50" spans="1:8" ht="32.25" customHeight="1">
      <c r="A50" s="29">
        <v>38</v>
      </c>
      <c r="B50" s="18" t="s">
        <v>72</v>
      </c>
      <c r="C50" s="9" t="s">
        <v>127</v>
      </c>
      <c r="D50" s="15"/>
      <c r="E50" s="15"/>
      <c r="F50" s="38">
        <f>F51</f>
        <v>269.12223999999998</v>
      </c>
      <c r="G50" s="38">
        <f>G51</f>
        <v>174.49766</v>
      </c>
      <c r="H50" s="45">
        <f t="shared" si="0"/>
        <v>64.839553951393995</v>
      </c>
    </row>
    <row r="51" spans="1:8" ht="15.75">
      <c r="A51" s="29">
        <v>39</v>
      </c>
      <c r="B51" s="13" t="s">
        <v>180</v>
      </c>
      <c r="C51" s="14" t="s">
        <v>128</v>
      </c>
      <c r="D51" s="15"/>
      <c r="E51" s="15"/>
      <c r="F51" s="38">
        <f>F53</f>
        <v>269.12223999999998</v>
      </c>
      <c r="G51" s="38">
        <f t="shared" ref="G51" si="17">G53</f>
        <v>174.49766</v>
      </c>
      <c r="H51" s="45">
        <f t="shared" si="0"/>
        <v>64.839553951393995</v>
      </c>
    </row>
    <row r="52" spans="1:8" ht="31.5">
      <c r="A52" s="29">
        <v>40</v>
      </c>
      <c r="B52" s="13" t="s">
        <v>81</v>
      </c>
      <c r="C52" s="14" t="s">
        <v>128</v>
      </c>
      <c r="D52" s="47" t="s">
        <v>80</v>
      </c>
      <c r="E52" s="15"/>
      <c r="F52" s="38">
        <f>F53</f>
        <v>269.12223999999998</v>
      </c>
      <c r="G52" s="38">
        <f t="shared" ref="G52:G54" si="18">G53</f>
        <v>174.49766</v>
      </c>
      <c r="H52" s="45">
        <f t="shared" si="0"/>
        <v>64.839553951393995</v>
      </c>
    </row>
    <row r="53" spans="1:8" ht="32.25" customHeight="1">
      <c r="A53" s="29">
        <v>41</v>
      </c>
      <c r="B53" s="13" t="s">
        <v>82</v>
      </c>
      <c r="C53" s="14" t="s">
        <v>128</v>
      </c>
      <c r="D53" s="47" t="s">
        <v>79</v>
      </c>
      <c r="E53" s="15"/>
      <c r="F53" s="38">
        <f>F54</f>
        <v>269.12223999999998</v>
      </c>
      <c r="G53" s="38">
        <f t="shared" si="18"/>
        <v>174.49766</v>
      </c>
      <c r="H53" s="45">
        <f t="shared" si="0"/>
        <v>64.839553951393995</v>
      </c>
    </row>
    <row r="54" spans="1:8" ht="15.75">
      <c r="A54" s="29">
        <v>42</v>
      </c>
      <c r="B54" s="13" t="s">
        <v>58</v>
      </c>
      <c r="C54" s="14" t="s">
        <v>128</v>
      </c>
      <c r="D54" s="47" t="s">
        <v>79</v>
      </c>
      <c r="E54" s="15" t="s">
        <v>86</v>
      </c>
      <c r="F54" s="38">
        <f>F55</f>
        <v>269.12223999999998</v>
      </c>
      <c r="G54" s="38">
        <f t="shared" si="18"/>
        <v>174.49766</v>
      </c>
      <c r="H54" s="45">
        <f t="shared" si="0"/>
        <v>64.839553951393995</v>
      </c>
    </row>
    <row r="55" spans="1:8" ht="15.75">
      <c r="A55" s="29">
        <v>43</v>
      </c>
      <c r="B55" s="13" t="s">
        <v>59</v>
      </c>
      <c r="C55" s="14" t="s">
        <v>128</v>
      </c>
      <c r="D55" s="47" t="s">
        <v>79</v>
      </c>
      <c r="E55" s="15" t="s">
        <v>28</v>
      </c>
      <c r="F55" s="38">
        <f>330-60.87776</f>
        <v>269.12223999999998</v>
      </c>
      <c r="G55" s="38">
        <v>174.49766</v>
      </c>
      <c r="H55" s="45">
        <f t="shared" si="0"/>
        <v>64.839553951393995</v>
      </c>
    </row>
    <row r="56" spans="1:8" ht="50.25" customHeight="1">
      <c r="A56" s="29">
        <v>44</v>
      </c>
      <c r="B56" s="13" t="s">
        <v>73</v>
      </c>
      <c r="C56" s="14" t="s">
        <v>129</v>
      </c>
      <c r="D56" s="15"/>
      <c r="E56" s="15"/>
      <c r="F56" s="38">
        <f>+F57+F62+F67</f>
        <v>1133.675</v>
      </c>
      <c r="G56" s="38">
        <f>G62+G67</f>
        <v>938.41570000000002</v>
      </c>
      <c r="H56" s="45">
        <f t="shared" si="0"/>
        <v>82.776430634882132</v>
      </c>
    </row>
    <row r="57" spans="1:8" ht="0.75" hidden="1" customHeight="1">
      <c r="A57" s="29">
        <v>45</v>
      </c>
      <c r="B57" s="19" t="s">
        <v>35</v>
      </c>
      <c r="C57" s="20" t="s">
        <v>130</v>
      </c>
      <c r="D57" s="21"/>
      <c r="E57" s="21"/>
      <c r="F57" s="39">
        <f>F59</f>
        <v>0</v>
      </c>
      <c r="G57" s="39">
        <f t="shared" ref="G57" si="19">G59</f>
        <v>1</v>
      </c>
      <c r="H57" s="45" t="e">
        <f t="shared" si="0"/>
        <v>#DIV/0!</v>
      </c>
    </row>
    <row r="58" spans="1:8" ht="31.5" hidden="1">
      <c r="A58" s="29">
        <v>46</v>
      </c>
      <c r="B58" s="19" t="s">
        <v>81</v>
      </c>
      <c r="C58" s="20" t="s">
        <v>130</v>
      </c>
      <c r="D58" s="21" t="s">
        <v>80</v>
      </c>
      <c r="E58" s="21"/>
      <c r="F58" s="39">
        <f>F59</f>
        <v>0</v>
      </c>
      <c r="G58" s="39">
        <f t="shared" ref="G58:G60" si="20">G59</f>
        <v>1</v>
      </c>
      <c r="H58" s="45" t="e">
        <f t="shared" si="0"/>
        <v>#DIV/0!</v>
      </c>
    </row>
    <row r="59" spans="1:8" ht="47.25" hidden="1">
      <c r="A59" s="29">
        <v>47</v>
      </c>
      <c r="B59" s="19" t="s">
        <v>82</v>
      </c>
      <c r="C59" s="20" t="s">
        <v>130</v>
      </c>
      <c r="D59" s="21" t="s">
        <v>79</v>
      </c>
      <c r="E59" s="21"/>
      <c r="F59" s="39">
        <f>F60</f>
        <v>0</v>
      </c>
      <c r="G59" s="39">
        <f t="shared" si="20"/>
        <v>1</v>
      </c>
      <c r="H59" s="45" t="e">
        <f t="shared" si="0"/>
        <v>#DIV/0!</v>
      </c>
    </row>
    <row r="60" spans="1:8" ht="31.5" hidden="1">
      <c r="A60" s="29">
        <v>48</v>
      </c>
      <c r="B60" s="19" t="s">
        <v>97</v>
      </c>
      <c r="C60" s="20" t="s">
        <v>130</v>
      </c>
      <c r="D60" s="21" t="s">
        <v>79</v>
      </c>
      <c r="E60" s="21" t="s">
        <v>84</v>
      </c>
      <c r="F60" s="39">
        <f>F61</f>
        <v>0</v>
      </c>
      <c r="G60" s="39">
        <f t="shared" si="20"/>
        <v>1</v>
      </c>
      <c r="H60" s="45" t="e">
        <f t="shared" si="0"/>
        <v>#DIV/0!</v>
      </c>
    </row>
    <row r="61" spans="1:8" ht="15.75" hidden="1">
      <c r="A61" s="29">
        <v>49</v>
      </c>
      <c r="B61" s="16" t="s">
        <v>62</v>
      </c>
      <c r="C61" s="20" t="s">
        <v>130</v>
      </c>
      <c r="D61" s="21" t="s">
        <v>79</v>
      </c>
      <c r="E61" s="21" t="s">
        <v>21</v>
      </c>
      <c r="F61" s="38">
        <v>0</v>
      </c>
      <c r="G61" s="38">
        <v>1</v>
      </c>
      <c r="H61" s="45" t="e">
        <f t="shared" si="0"/>
        <v>#DIV/0!</v>
      </c>
    </row>
    <row r="62" spans="1:8" ht="15.75">
      <c r="A62" s="29">
        <v>45</v>
      </c>
      <c r="B62" s="13" t="s">
        <v>40</v>
      </c>
      <c r="C62" s="14" t="s">
        <v>131</v>
      </c>
      <c r="D62" s="15"/>
      <c r="E62" s="15"/>
      <c r="F62" s="38">
        <f>F64</f>
        <v>996.3</v>
      </c>
      <c r="G62" s="38">
        <f t="shared" ref="G62" si="21">G64</f>
        <v>909.62112000000002</v>
      </c>
      <c r="H62" s="45">
        <f t="shared" si="0"/>
        <v>91.299921710328221</v>
      </c>
    </row>
    <row r="63" spans="1:8" ht="31.5">
      <c r="A63" s="29">
        <v>46</v>
      </c>
      <c r="B63" s="13" t="s">
        <v>81</v>
      </c>
      <c r="C63" s="14" t="s">
        <v>131</v>
      </c>
      <c r="D63" s="15" t="s">
        <v>80</v>
      </c>
      <c r="E63" s="15"/>
      <c r="F63" s="38">
        <f>F64</f>
        <v>996.3</v>
      </c>
      <c r="G63" s="38">
        <f t="shared" ref="G63:G65" si="22">G64</f>
        <v>909.62112000000002</v>
      </c>
      <c r="H63" s="45">
        <f t="shared" si="0"/>
        <v>91.299921710328221</v>
      </c>
    </row>
    <row r="64" spans="1:8" ht="31.5" customHeight="1">
      <c r="A64" s="29">
        <v>47</v>
      </c>
      <c r="B64" s="13" t="s">
        <v>82</v>
      </c>
      <c r="C64" s="14" t="s">
        <v>131</v>
      </c>
      <c r="D64" s="15" t="s">
        <v>79</v>
      </c>
      <c r="E64" s="15"/>
      <c r="F64" s="38">
        <f>F65</f>
        <v>996.3</v>
      </c>
      <c r="G64" s="38">
        <f t="shared" si="22"/>
        <v>909.62112000000002</v>
      </c>
      <c r="H64" s="45">
        <f t="shared" si="0"/>
        <v>91.299921710328221</v>
      </c>
    </row>
    <row r="65" spans="1:8" ht="16.5" customHeight="1">
      <c r="A65" s="29">
        <v>48</v>
      </c>
      <c r="B65" s="13" t="s">
        <v>97</v>
      </c>
      <c r="C65" s="14" t="s">
        <v>131</v>
      </c>
      <c r="D65" s="15" t="s">
        <v>79</v>
      </c>
      <c r="E65" s="15" t="s">
        <v>84</v>
      </c>
      <c r="F65" s="38">
        <f>F66</f>
        <v>996.3</v>
      </c>
      <c r="G65" s="38">
        <f t="shared" si="22"/>
        <v>909.62112000000002</v>
      </c>
      <c r="H65" s="45">
        <f t="shared" si="0"/>
        <v>91.299921710328221</v>
      </c>
    </row>
    <row r="66" spans="1:8" ht="15.75">
      <c r="A66" s="29">
        <v>49</v>
      </c>
      <c r="B66" s="16" t="s">
        <v>62</v>
      </c>
      <c r="C66" s="14" t="s">
        <v>131</v>
      </c>
      <c r="D66" s="15" t="s">
        <v>79</v>
      </c>
      <c r="E66" s="15" t="s">
        <v>21</v>
      </c>
      <c r="F66" s="38">
        <f>1007-10.7</f>
        <v>996.3</v>
      </c>
      <c r="G66" s="38">
        <v>909.62112000000002</v>
      </c>
      <c r="H66" s="45">
        <f t="shared" si="0"/>
        <v>91.299921710328221</v>
      </c>
    </row>
    <row r="67" spans="1:8" ht="15.75">
      <c r="A67" s="29">
        <v>50</v>
      </c>
      <c r="B67" s="17" t="s">
        <v>22</v>
      </c>
      <c r="C67" s="14" t="s">
        <v>132</v>
      </c>
      <c r="D67" s="15"/>
      <c r="E67" s="15"/>
      <c r="F67" s="38">
        <f>F69</f>
        <v>137.375</v>
      </c>
      <c r="G67" s="38">
        <f t="shared" ref="G67" si="23">G69</f>
        <v>28.79458</v>
      </c>
      <c r="H67" s="45">
        <f t="shared" si="0"/>
        <v>20.960567788898999</v>
      </c>
    </row>
    <row r="68" spans="1:8" ht="31.5">
      <c r="A68" s="29">
        <v>51</v>
      </c>
      <c r="B68" s="13" t="s">
        <v>81</v>
      </c>
      <c r="C68" s="14" t="s">
        <v>132</v>
      </c>
      <c r="D68" s="15" t="s">
        <v>80</v>
      </c>
      <c r="E68" s="15"/>
      <c r="F68" s="38">
        <f>F69</f>
        <v>137.375</v>
      </c>
      <c r="G68" s="38">
        <f t="shared" ref="G68:G70" si="24">G69</f>
        <v>28.79458</v>
      </c>
      <c r="H68" s="45">
        <f t="shared" si="0"/>
        <v>20.960567788898999</v>
      </c>
    </row>
    <row r="69" spans="1:8" ht="32.25" customHeight="1">
      <c r="A69" s="29">
        <v>52</v>
      </c>
      <c r="B69" s="13" t="s">
        <v>82</v>
      </c>
      <c r="C69" s="14" t="s">
        <v>132</v>
      </c>
      <c r="D69" s="15" t="s">
        <v>79</v>
      </c>
      <c r="E69" s="15"/>
      <c r="F69" s="38">
        <f>F70</f>
        <v>137.375</v>
      </c>
      <c r="G69" s="38">
        <f t="shared" si="24"/>
        <v>28.79458</v>
      </c>
      <c r="H69" s="45">
        <f t="shared" si="0"/>
        <v>20.960567788898999</v>
      </c>
    </row>
    <row r="70" spans="1:8" ht="15.75">
      <c r="A70" s="29">
        <v>53</v>
      </c>
      <c r="B70" s="16" t="s">
        <v>97</v>
      </c>
      <c r="C70" s="14" t="s">
        <v>132</v>
      </c>
      <c r="D70" s="15" t="s">
        <v>79</v>
      </c>
      <c r="E70" s="15" t="s">
        <v>84</v>
      </c>
      <c r="F70" s="38">
        <f>F71</f>
        <v>137.375</v>
      </c>
      <c r="G70" s="38">
        <f t="shared" si="24"/>
        <v>28.79458</v>
      </c>
      <c r="H70" s="45">
        <f t="shared" si="0"/>
        <v>20.960567788898999</v>
      </c>
    </row>
    <row r="71" spans="1:8" ht="15.75">
      <c r="A71" s="29">
        <v>54</v>
      </c>
      <c r="B71" s="13" t="s">
        <v>62</v>
      </c>
      <c r="C71" s="14" t="s">
        <v>132</v>
      </c>
      <c r="D71" s="15" t="s">
        <v>79</v>
      </c>
      <c r="E71" s="15" t="s">
        <v>21</v>
      </c>
      <c r="F71" s="37">
        <f>123+2+12.375</f>
        <v>137.375</v>
      </c>
      <c r="G71" s="37">
        <v>28.79458</v>
      </c>
      <c r="H71" s="45">
        <f t="shared" si="0"/>
        <v>20.960567788898999</v>
      </c>
    </row>
    <row r="72" spans="1:8" ht="78" customHeight="1">
      <c r="A72" s="29">
        <v>55</v>
      </c>
      <c r="B72" s="18" t="s">
        <v>74</v>
      </c>
      <c r="C72" s="22" t="s">
        <v>133</v>
      </c>
      <c r="D72" s="15" t="s">
        <v>3</v>
      </c>
      <c r="E72" s="15"/>
      <c r="F72" s="38">
        <f>F83+F73+F78</f>
        <v>108.044</v>
      </c>
      <c r="G72" s="38">
        <f>G73+G78+G83</f>
        <v>108.044</v>
      </c>
      <c r="H72" s="45">
        <f t="shared" si="0"/>
        <v>100</v>
      </c>
    </row>
    <row r="73" spans="1:8" ht="47.25" customHeight="1">
      <c r="A73" s="29">
        <v>56</v>
      </c>
      <c r="B73" s="46" t="s">
        <v>188</v>
      </c>
      <c r="C73" s="22" t="s">
        <v>186</v>
      </c>
      <c r="D73" s="15"/>
      <c r="E73" s="15"/>
      <c r="F73" s="38">
        <f>F74</f>
        <v>102.137</v>
      </c>
      <c r="G73" s="38">
        <f t="shared" ref="G73:G76" si="25">G74</f>
        <v>102.137</v>
      </c>
      <c r="H73" s="45">
        <f t="shared" si="0"/>
        <v>100</v>
      </c>
    </row>
    <row r="74" spans="1:8" ht="31.5">
      <c r="A74" s="29">
        <v>57</v>
      </c>
      <c r="B74" s="18" t="s">
        <v>81</v>
      </c>
      <c r="C74" s="22" t="s">
        <v>186</v>
      </c>
      <c r="D74" s="15" t="s">
        <v>80</v>
      </c>
      <c r="E74" s="15"/>
      <c r="F74" s="38">
        <f>F75</f>
        <v>102.137</v>
      </c>
      <c r="G74" s="38">
        <f t="shared" si="25"/>
        <v>102.137</v>
      </c>
      <c r="H74" s="45">
        <f t="shared" si="0"/>
        <v>100</v>
      </c>
    </row>
    <row r="75" spans="1:8" ht="30.75" customHeight="1">
      <c r="A75" s="29">
        <v>58</v>
      </c>
      <c r="B75" s="18" t="s">
        <v>82</v>
      </c>
      <c r="C75" s="22" t="s">
        <v>186</v>
      </c>
      <c r="D75" s="15" t="s">
        <v>79</v>
      </c>
      <c r="E75" s="15"/>
      <c r="F75" s="38">
        <f>F76</f>
        <v>102.137</v>
      </c>
      <c r="G75" s="38">
        <f t="shared" si="25"/>
        <v>102.137</v>
      </c>
      <c r="H75" s="45">
        <f t="shared" si="0"/>
        <v>100</v>
      </c>
    </row>
    <row r="76" spans="1:8" ht="31.5">
      <c r="A76" s="29">
        <v>59</v>
      </c>
      <c r="B76" s="18" t="s">
        <v>96</v>
      </c>
      <c r="C76" s="22" t="s">
        <v>186</v>
      </c>
      <c r="D76" s="15" t="s">
        <v>79</v>
      </c>
      <c r="E76" s="15" t="s">
        <v>87</v>
      </c>
      <c r="F76" s="38">
        <f>F77</f>
        <v>102.137</v>
      </c>
      <c r="G76" s="38">
        <f t="shared" si="25"/>
        <v>102.137</v>
      </c>
      <c r="H76" s="45">
        <f t="shared" si="0"/>
        <v>100</v>
      </c>
    </row>
    <row r="77" spans="1:8" ht="16.5" customHeight="1">
      <c r="A77" s="29">
        <v>60</v>
      </c>
      <c r="B77" s="18" t="s">
        <v>60</v>
      </c>
      <c r="C77" s="22" t="s">
        <v>186</v>
      </c>
      <c r="D77" s="15" t="s">
        <v>79</v>
      </c>
      <c r="E77" s="15" t="s">
        <v>15</v>
      </c>
      <c r="F77" s="38">
        <v>102.137</v>
      </c>
      <c r="G77" s="38">
        <v>102.137</v>
      </c>
      <c r="H77" s="45">
        <f t="shared" si="0"/>
        <v>100</v>
      </c>
    </row>
    <row r="78" spans="1:8" ht="31.5" customHeight="1">
      <c r="A78" s="29">
        <v>61</v>
      </c>
      <c r="B78" s="46" t="s">
        <v>185</v>
      </c>
      <c r="C78" s="22" t="s">
        <v>187</v>
      </c>
      <c r="D78" s="15"/>
      <c r="E78" s="15"/>
      <c r="F78" s="38">
        <f>F79</f>
        <v>5.1070000000000002</v>
      </c>
      <c r="G78" s="38">
        <f t="shared" ref="G78:G81" si="26">G79</f>
        <v>5.1070000000000002</v>
      </c>
      <c r="H78" s="45">
        <f t="shared" ref="H78:H141" si="27">G78/F78*100</f>
        <v>100</v>
      </c>
    </row>
    <row r="79" spans="1:8" ht="31.5">
      <c r="A79" s="29">
        <v>62</v>
      </c>
      <c r="B79" s="18" t="s">
        <v>81</v>
      </c>
      <c r="C79" s="22" t="s">
        <v>187</v>
      </c>
      <c r="D79" s="15" t="s">
        <v>80</v>
      </c>
      <c r="E79" s="15"/>
      <c r="F79" s="38">
        <f>F80</f>
        <v>5.1070000000000002</v>
      </c>
      <c r="G79" s="38">
        <f t="shared" si="26"/>
        <v>5.1070000000000002</v>
      </c>
      <c r="H79" s="45">
        <f t="shared" si="27"/>
        <v>100</v>
      </c>
    </row>
    <row r="80" spans="1:8" ht="30.75" customHeight="1">
      <c r="A80" s="29">
        <v>63</v>
      </c>
      <c r="B80" s="18" t="s">
        <v>82</v>
      </c>
      <c r="C80" s="22" t="s">
        <v>187</v>
      </c>
      <c r="D80" s="15" t="s">
        <v>79</v>
      </c>
      <c r="E80" s="15"/>
      <c r="F80" s="38">
        <f>F81</f>
        <v>5.1070000000000002</v>
      </c>
      <c r="G80" s="38">
        <f t="shared" si="26"/>
        <v>5.1070000000000002</v>
      </c>
      <c r="H80" s="45">
        <f t="shared" si="27"/>
        <v>100</v>
      </c>
    </row>
    <row r="81" spans="1:8" ht="31.5">
      <c r="A81" s="29">
        <v>64</v>
      </c>
      <c r="B81" s="18" t="s">
        <v>96</v>
      </c>
      <c r="C81" s="22" t="s">
        <v>187</v>
      </c>
      <c r="D81" s="15" t="s">
        <v>79</v>
      </c>
      <c r="E81" s="15" t="s">
        <v>87</v>
      </c>
      <c r="F81" s="38">
        <f>F82</f>
        <v>5.1070000000000002</v>
      </c>
      <c r="G81" s="38">
        <f t="shared" si="26"/>
        <v>5.1070000000000002</v>
      </c>
      <c r="H81" s="45">
        <f t="shared" si="27"/>
        <v>100</v>
      </c>
    </row>
    <row r="82" spans="1:8" ht="16.5" customHeight="1">
      <c r="A82" s="29">
        <v>65</v>
      </c>
      <c r="B82" s="18" t="s">
        <v>60</v>
      </c>
      <c r="C82" s="22" t="s">
        <v>187</v>
      </c>
      <c r="D82" s="15" t="s">
        <v>79</v>
      </c>
      <c r="E82" s="15" t="s">
        <v>15</v>
      </c>
      <c r="F82" s="38">
        <v>5.1070000000000002</v>
      </c>
      <c r="G82" s="38">
        <v>5.1070000000000002</v>
      </c>
      <c r="H82" s="45">
        <f t="shared" si="27"/>
        <v>100</v>
      </c>
    </row>
    <row r="83" spans="1:8" ht="35.25" customHeight="1">
      <c r="A83" s="29">
        <v>66</v>
      </c>
      <c r="B83" s="13" t="s">
        <v>48</v>
      </c>
      <c r="C83" s="14" t="s">
        <v>134</v>
      </c>
      <c r="D83" s="15"/>
      <c r="E83" s="15"/>
      <c r="F83" s="38">
        <f>F85</f>
        <v>0.8</v>
      </c>
      <c r="G83" s="38">
        <f t="shared" ref="G83" si="28">G85</f>
        <v>0.8</v>
      </c>
      <c r="H83" s="45">
        <f t="shared" si="27"/>
        <v>100</v>
      </c>
    </row>
    <row r="84" spans="1:8" ht="31.5">
      <c r="A84" s="29">
        <v>67</v>
      </c>
      <c r="B84" s="13" t="s">
        <v>81</v>
      </c>
      <c r="C84" s="14" t="s">
        <v>134</v>
      </c>
      <c r="D84" s="15" t="s">
        <v>80</v>
      </c>
      <c r="E84" s="15"/>
      <c r="F84" s="38">
        <f>F85</f>
        <v>0.8</v>
      </c>
      <c r="G84" s="38">
        <f t="shared" ref="G84:G86" si="29">G85</f>
        <v>0.8</v>
      </c>
      <c r="H84" s="45">
        <f t="shared" si="27"/>
        <v>100</v>
      </c>
    </row>
    <row r="85" spans="1:8" ht="31.5" customHeight="1">
      <c r="A85" s="29">
        <v>68</v>
      </c>
      <c r="B85" s="13" t="s">
        <v>82</v>
      </c>
      <c r="C85" s="14" t="s">
        <v>134</v>
      </c>
      <c r="D85" s="15" t="s">
        <v>79</v>
      </c>
      <c r="E85" s="15"/>
      <c r="F85" s="38">
        <f>F86</f>
        <v>0.8</v>
      </c>
      <c r="G85" s="38">
        <f t="shared" si="29"/>
        <v>0.8</v>
      </c>
      <c r="H85" s="45">
        <f t="shared" si="27"/>
        <v>100</v>
      </c>
    </row>
    <row r="86" spans="1:8" ht="38.25" customHeight="1">
      <c r="A86" s="29">
        <v>69</v>
      </c>
      <c r="B86" s="23" t="s">
        <v>96</v>
      </c>
      <c r="C86" s="14" t="s">
        <v>134</v>
      </c>
      <c r="D86" s="15" t="s">
        <v>79</v>
      </c>
      <c r="E86" s="15" t="s">
        <v>87</v>
      </c>
      <c r="F86" s="38">
        <f>F87</f>
        <v>0.8</v>
      </c>
      <c r="G86" s="38">
        <f t="shared" si="29"/>
        <v>0.8</v>
      </c>
      <c r="H86" s="45">
        <f t="shared" si="27"/>
        <v>100</v>
      </c>
    </row>
    <row r="87" spans="1:8" ht="30" customHeight="1">
      <c r="A87" s="29">
        <v>70</v>
      </c>
      <c r="B87" s="23" t="s">
        <v>60</v>
      </c>
      <c r="C87" s="14" t="s">
        <v>134</v>
      </c>
      <c r="D87" s="15" t="s">
        <v>79</v>
      </c>
      <c r="E87" s="15" t="s">
        <v>15</v>
      </c>
      <c r="F87" s="38">
        <v>0.8</v>
      </c>
      <c r="G87" s="38">
        <v>0.8</v>
      </c>
      <c r="H87" s="45">
        <f t="shared" si="27"/>
        <v>100</v>
      </c>
    </row>
    <row r="88" spans="1:8" ht="47.25">
      <c r="A88" s="29">
        <v>71</v>
      </c>
      <c r="B88" s="18" t="s">
        <v>114</v>
      </c>
      <c r="C88" s="22" t="s">
        <v>135</v>
      </c>
      <c r="D88" s="15"/>
      <c r="E88" s="15"/>
      <c r="F88" s="38">
        <f>F89+F98</f>
        <v>2</v>
      </c>
      <c r="G88" s="38">
        <f>G89+G94</f>
        <v>0</v>
      </c>
      <c r="H88" s="45">
        <f t="shared" si="27"/>
        <v>0</v>
      </c>
    </row>
    <row r="89" spans="1:8" ht="15.75">
      <c r="A89" s="29">
        <v>72</v>
      </c>
      <c r="B89" s="13" t="s">
        <v>179</v>
      </c>
      <c r="C89" s="14" t="s">
        <v>136</v>
      </c>
      <c r="D89" s="15"/>
      <c r="E89" s="15"/>
      <c r="F89" s="38">
        <f>F91</f>
        <v>1</v>
      </c>
      <c r="G89" s="38">
        <f t="shared" ref="G89" si="30">G91</f>
        <v>0</v>
      </c>
      <c r="H89" s="45">
        <f t="shared" si="27"/>
        <v>0</v>
      </c>
    </row>
    <row r="90" spans="1:8" ht="31.5">
      <c r="A90" s="29">
        <v>73</v>
      </c>
      <c r="B90" s="13" t="s">
        <v>81</v>
      </c>
      <c r="C90" s="14" t="s">
        <v>136</v>
      </c>
      <c r="D90" s="15" t="s">
        <v>80</v>
      </c>
      <c r="E90" s="15"/>
      <c r="F90" s="38">
        <f>F91</f>
        <v>1</v>
      </c>
      <c r="G90" s="38">
        <f t="shared" ref="G90:G92" si="31">G91</f>
        <v>0</v>
      </c>
      <c r="H90" s="45">
        <f t="shared" si="27"/>
        <v>0</v>
      </c>
    </row>
    <row r="91" spans="1:8" ht="33.75" customHeight="1">
      <c r="A91" s="29">
        <v>74</v>
      </c>
      <c r="B91" s="13" t="s">
        <v>82</v>
      </c>
      <c r="C91" s="14" t="s">
        <v>136</v>
      </c>
      <c r="D91" s="15" t="s">
        <v>79</v>
      </c>
      <c r="E91" s="15"/>
      <c r="F91" s="38">
        <f>F92</f>
        <v>1</v>
      </c>
      <c r="G91" s="38">
        <f t="shared" si="31"/>
        <v>0</v>
      </c>
      <c r="H91" s="45">
        <f t="shared" si="27"/>
        <v>0</v>
      </c>
    </row>
    <row r="92" spans="1:8" ht="31.5">
      <c r="A92" s="29">
        <v>75</v>
      </c>
      <c r="B92" s="13" t="s">
        <v>96</v>
      </c>
      <c r="C92" s="14" t="s">
        <v>136</v>
      </c>
      <c r="D92" s="15" t="s">
        <v>79</v>
      </c>
      <c r="E92" s="15" t="s">
        <v>87</v>
      </c>
      <c r="F92" s="38">
        <f>F93</f>
        <v>1</v>
      </c>
      <c r="G92" s="38">
        <f t="shared" si="31"/>
        <v>0</v>
      </c>
      <c r="H92" s="45">
        <f t="shared" si="27"/>
        <v>0</v>
      </c>
    </row>
    <row r="93" spans="1:8" ht="31.5" customHeight="1">
      <c r="A93" s="29">
        <v>76</v>
      </c>
      <c r="B93" s="23" t="s">
        <v>61</v>
      </c>
      <c r="C93" s="14" t="s">
        <v>136</v>
      </c>
      <c r="D93" s="15" t="s">
        <v>79</v>
      </c>
      <c r="E93" s="15" t="s">
        <v>16</v>
      </c>
      <c r="F93" s="45">
        <v>1</v>
      </c>
      <c r="G93" s="45">
        <v>0</v>
      </c>
      <c r="H93" s="45">
        <f t="shared" si="27"/>
        <v>0</v>
      </c>
    </row>
    <row r="94" spans="1:8" ht="18" customHeight="1">
      <c r="A94" s="29">
        <v>77</v>
      </c>
      <c r="B94" s="23" t="s">
        <v>183</v>
      </c>
      <c r="C94" s="14" t="s">
        <v>137</v>
      </c>
      <c r="D94" s="15"/>
      <c r="E94" s="15"/>
      <c r="F94" s="37">
        <f>F96</f>
        <v>1</v>
      </c>
      <c r="G94" s="37">
        <f t="shared" ref="G94" si="32">G96</f>
        <v>0</v>
      </c>
      <c r="H94" s="45">
        <f t="shared" si="27"/>
        <v>0</v>
      </c>
    </row>
    <row r="95" spans="1:8" ht="31.5">
      <c r="A95" s="29">
        <v>78</v>
      </c>
      <c r="B95" s="23" t="s">
        <v>81</v>
      </c>
      <c r="C95" s="14" t="s">
        <v>137</v>
      </c>
      <c r="D95" s="15" t="s">
        <v>80</v>
      </c>
      <c r="E95" s="15"/>
      <c r="F95" s="37">
        <f>F96</f>
        <v>1</v>
      </c>
      <c r="G95" s="37">
        <f t="shared" ref="G95:G97" si="33">G96</f>
        <v>0</v>
      </c>
      <c r="H95" s="45">
        <f t="shared" si="27"/>
        <v>0</v>
      </c>
    </row>
    <row r="96" spans="1:8" ht="30.75" customHeight="1">
      <c r="A96" s="29">
        <v>79</v>
      </c>
      <c r="B96" s="23" t="s">
        <v>82</v>
      </c>
      <c r="C96" s="14" t="s">
        <v>137</v>
      </c>
      <c r="D96" s="15" t="s">
        <v>79</v>
      </c>
      <c r="E96" s="15"/>
      <c r="F96" s="45">
        <f>F97</f>
        <v>1</v>
      </c>
      <c r="G96" s="45">
        <f t="shared" si="33"/>
        <v>0</v>
      </c>
      <c r="H96" s="45">
        <f t="shared" si="27"/>
        <v>0</v>
      </c>
    </row>
    <row r="97" spans="1:8" ht="31.5">
      <c r="A97" s="29">
        <v>80</v>
      </c>
      <c r="B97" s="23" t="s">
        <v>96</v>
      </c>
      <c r="C97" s="14" t="s">
        <v>137</v>
      </c>
      <c r="D97" s="15" t="s">
        <v>79</v>
      </c>
      <c r="E97" s="15" t="s">
        <v>87</v>
      </c>
      <c r="F97" s="37">
        <f>F98</f>
        <v>1</v>
      </c>
      <c r="G97" s="37">
        <f t="shared" si="33"/>
        <v>0</v>
      </c>
      <c r="H97" s="45">
        <f t="shared" si="27"/>
        <v>0</v>
      </c>
    </row>
    <row r="98" spans="1:8" ht="35.25" customHeight="1">
      <c r="A98" s="29">
        <v>81</v>
      </c>
      <c r="B98" s="23" t="s">
        <v>61</v>
      </c>
      <c r="C98" s="14" t="s">
        <v>137</v>
      </c>
      <c r="D98" s="15" t="s">
        <v>79</v>
      </c>
      <c r="E98" s="15" t="s">
        <v>16</v>
      </c>
      <c r="F98" s="45">
        <v>1</v>
      </c>
      <c r="G98" s="45">
        <v>0</v>
      </c>
      <c r="H98" s="45">
        <f t="shared" si="27"/>
        <v>0</v>
      </c>
    </row>
    <row r="99" spans="1:8" ht="31.5" customHeight="1">
      <c r="A99" s="29">
        <v>82</v>
      </c>
      <c r="B99" s="13" t="s">
        <v>75</v>
      </c>
      <c r="C99" s="14" t="s">
        <v>138</v>
      </c>
      <c r="D99" s="15"/>
      <c r="E99" s="15"/>
      <c r="F99" s="38">
        <f>F105+F110+F115+F120+F100</f>
        <v>1708.8815199999999</v>
      </c>
      <c r="G99" s="38">
        <f>G100+G105+G110+G115</f>
        <v>1628.18408</v>
      </c>
      <c r="H99" s="45">
        <f t="shared" si="27"/>
        <v>95.27776273219925</v>
      </c>
    </row>
    <row r="100" spans="1:8" ht="97.5" customHeight="1">
      <c r="A100" s="29">
        <v>83</v>
      </c>
      <c r="B100" s="17" t="s">
        <v>172</v>
      </c>
      <c r="C100" s="14" t="s">
        <v>170</v>
      </c>
      <c r="D100" s="15"/>
      <c r="E100" s="15"/>
      <c r="F100" s="38">
        <f>F102</f>
        <v>1200</v>
      </c>
      <c r="G100" s="38">
        <f t="shared" ref="G100" si="34">G102</f>
        <v>1200</v>
      </c>
      <c r="H100" s="45">
        <f t="shared" si="27"/>
        <v>100</v>
      </c>
    </row>
    <row r="101" spans="1:8" ht="31.5">
      <c r="A101" s="29">
        <v>84</v>
      </c>
      <c r="B101" s="13" t="s">
        <v>81</v>
      </c>
      <c r="C101" s="14" t="s">
        <v>170</v>
      </c>
      <c r="D101" s="15" t="s">
        <v>80</v>
      </c>
      <c r="E101" s="15"/>
      <c r="F101" s="38">
        <f>F102</f>
        <v>1200</v>
      </c>
      <c r="G101" s="38">
        <f t="shared" ref="G101:G103" si="35">G102</f>
        <v>1200</v>
      </c>
      <c r="H101" s="45">
        <f t="shared" si="27"/>
        <v>100</v>
      </c>
    </row>
    <row r="102" spans="1:8" ht="30.75" customHeight="1">
      <c r="A102" s="29">
        <v>85</v>
      </c>
      <c r="B102" s="13" t="s">
        <v>82</v>
      </c>
      <c r="C102" s="14" t="s">
        <v>170</v>
      </c>
      <c r="D102" s="15" t="s">
        <v>79</v>
      </c>
      <c r="E102" s="15"/>
      <c r="F102" s="38">
        <f>F103</f>
        <v>1200</v>
      </c>
      <c r="G102" s="38">
        <f t="shared" si="35"/>
        <v>1200</v>
      </c>
      <c r="H102" s="45">
        <f t="shared" si="27"/>
        <v>100</v>
      </c>
    </row>
    <row r="103" spans="1:8" ht="15.75">
      <c r="A103" s="29">
        <v>86</v>
      </c>
      <c r="B103" s="13" t="s">
        <v>58</v>
      </c>
      <c r="C103" s="14" t="s">
        <v>170</v>
      </c>
      <c r="D103" s="15" t="s">
        <v>79</v>
      </c>
      <c r="E103" s="15" t="s">
        <v>86</v>
      </c>
      <c r="F103" s="38">
        <f>F104</f>
        <v>1200</v>
      </c>
      <c r="G103" s="38">
        <f t="shared" si="35"/>
        <v>1200</v>
      </c>
      <c r="H103" s="45">
        <f t="shared" si="27"/>
        <v>100</v>
      </c>
    </row>
    <row r="104" spans="1:8" ht="15.75">
      <c r="A104" s="29">
        <v>87</v>
      </c>
      <c r="B104" s="16" t="s">
        <v>59</v>
      </c>
      <c r="C104" s="14" t="s">
        <v>170</v>
      </c>
      <c r="D104" s="15" t="s">
        <v>79</v>
      </c>
      <c r="E104" s="15" t="s">
        <v>28</v>
      </c>
      <c r="F104" s="38">
        <v>1200</v>
      </c>
      <c r="G104" s="38">
        <v>1200</v>
      </c>
      <c r="H104" s="45">
        <f t="shared" si="27"/>
        <v>100</v>
      </c>
    </row>
    <row r="105" spans="1:8" ht="47.25">
      <c r="A105" s="29">
        <v>88</v>
      </c>
      <c r="B105" s="13" t="s">
        <v>44</v>
      </c>
      <c r="C105" s="14" t="s">
        <v>139</v>
      </c>
      <c r="D105" s="15"/>
      <c r="E105" s="15"/>
      <c r="F105" s="38">
        <f>F107</f>
        <v>362.26868000000002</v>
      </c>
      <c r="G105" s="38">
        <f t="shared" ref="G105" si="36">G107</f>
        <v>281.57123999999999</v>
      </c>
      <c r="H105" s="45">
        <f t="shared" si="27"/>
        <v>77.724422657790896</v>
      </c>
    </row>
    <row r="106" spans="1:8" ht="31.5">
      <c r="A106" s="29">
        <v>89</v>
      </c>
      <c r="B106" s="13" t="s">
        <v>81</v>
      </c>
      <c r="C106" s="14" t="s">
        <v>139</v>
      </c>
      <c r="D106" s="15" t="s">
        <v>80</v>
      </c>
      <c r="E106" s="15"/>
      <c r="F106" s="38">
        <f>F107</f>
        <v>362.26868000000002</v>
      </c>
      <c r="G106" s="38">
        <f t="shared" ref="G106:G108" si="37">G107</f>
        <v>281.57123999999999</v>
      </c>
      <c r="H106" s="45">
        <f t="shared" si="27"/>
        <v>77.724422657790896</v>
      </c>
    </row>
    <row r="107" spans="1:8" ht="47.25">
      <c r="A107" s="29">
        <v>90</v>
      </c>
      <c r="B107" s="13" t="s">
        <v>82</v>
      </c>
      <c r="C107" s="14" t="s">
        <v>139</v>
      </c>
      <c r="D107" s="15" t="s">
        <v>79</v>
      </c>
      <c r="E107" s="15"/>
      <c r="F107" s="38">
        <f>F108</f>
        <v>362.26868000000002</v>
      </c>
      <c r="G107" s="38">
        <f t="shared" si="37"/>
        <v>281.57123999999999</v>
      </c>
      <c r="H107" s="45">
        <f t="shared" si="27"/>
        <v>77.724422657790896</v>
      </c>
    </row>
    <row r="108" spans="1:8" ht="15.75">
      <c r="A108" s="29">
        <v>91</v>
      </c>
      <c r="B108" s="13" t="s">
        <v>58</v>
      </c>
      <c r="C108" s="14" t="s">
        <v>139</v>
      </c>
      <c r="D108" s="15" t="s">
        <v>79</v>
      </c>
      <c r="E108" s="15" t="s">
        <v>86</v>
      </c>
      <c r="F108" s="38">
        <f>F109</f>
        <v>362.26868000000002</v>
      </c>
      <c r="G108" s="38">
        <f t="shared" si="37"/>
        <v>281.57123999999999</v>
      </c>
      <c r="H108" s="45">
        <f t="shared" si="27"/>
        <v>77.724422657790896</v>
      </c>
    </row>
    <row r="109" spans="1:8" ht="15.75">
      <c r="A109" s="29">
        <v>92</v>
      </c>
      <c r="B109" s="16" t="s">
        <v>59</v>
      </c>
      <c r="C109" s="14" t="s">
        <v>139</v>
      </c>
      <c r="D109" s="15" t="s">
        <v>79</v>
      </c>
      <c r="E109" s="15" t="s">
        <v>28</v>
      </c>
      <c r="F109" s="38">
        <f>334.6+23.86349+3.80519</f>
        <v>362.26868000000002</v>
      </c>
      <c r="G109" s="38">
        <v>281.57123999999999</v>
      </c>
      <c r="H109" s="45">
        <f t="shared" si="27"/>
        <v>77.724422657790896</v>
      </c>
    </row>
    <row r="110" spans="1:8" ht="31.5">
      <c r="A110" s="29">
        <v>93</v>
      </c>
      <c r="B110" s="13" t="s">
        <v>65</v>
      </c>
      <c r="C110" s="14" t="s">
        <v>140</v>
      </c>
      <c r="D110" s="15"/>
      <c r="E110" s="15"/>
      <c r="F110" s="38">
        <f>F112</f>
        <v>134.61284000000001</v>
      </c>
      <c r="G110" s="38">
        <f t="shared" ref="G110" si="38">G112</f>
        <v>134.61284000000001</v>
      </c>
      <c r="H110" s="45">
        <f t="shared" si="27"/>
        <v>100</v>
      </c>
    </row>
    <row r="111" spans="1:8" ht="31.5">
      <c r="A111" s="29">
        <v>94</v>
      </c>
      <c r="B111" s="13" t="s">
        <v>81</v>
      </c>
      <c r="C111" s="14" t="s">
        <v>140</v>
      </c>
      <c r="D111" s="15" t="s">
        <v>80</v>
      </c>
      <c r="E111" s="15"/>
      <c r="F111" s="38">
        <f>F112</f>
        <v>134.61284000000001</v>
      </c>
      <c r="G111" s="38">
        <f t="shared" ref="G111:G113" si="39">G112</f>
        <v>134.61284000000001</v>
      </c>
      <c r="H111" s="45">
        <f t="shared" si="27"/>
        <v>100</v>
      </c>
    </row>
    <row r="112" spans="1:8" ht="31.5" customHeight="1">
      <c r="A112" s="29">
        <v>95</v>
      </c>
      <c r="B112" s="13" t="s">
        <v>82</v>
      </c>
      <c r="C112" s="14" t="s">
        <v>140</v>
      </c>
      <c r="D112" s="15" t="s">
        <v>79</v>
      </c>
      <c r="E112" s="15"/>
      <c r="F112" s="38">
        <f>F113</f>
        <v>134.61284000000001</v>
      </c>
      <c r="G112" s="38">
        <f t="shared" si="39"/>
        <v>134.61284000000001</v>
      </c>
      <c r="H112" s="45">
        <f t="shared" si="27"/>
        <v>100</v>
      </c>
    </row>
    <row r="113" spans="1:8" ht="15.75">
      <c r="A113" s="29">
        <v>96</v>
      </c>
      <c r="B113" s="13" t="s">
        <v>58</v>
      </c>
      <c r="C113" s="14" t="s">
        <v>140</v>
      </c>
      <c r="D113" s="15" t="s">
        <v>79</v>
      </c>
      <c r="E113" s="15" t="s">
        <v>86</v>
      </c>
      <c r="F113" s="38">
        <f>F114</f>
        <v>134.61284000000001</v>
      </c>
      <c r="G113" s="38">
        <f t="shared" si="39"/>
        <v>134.61284000000001</v>
      </c>
      <c r="H113" s="45">
        <f t="shared" si="27"/>
        <v>100</v>
      </c>
    </row>
    <row r="114" spans="1:8" ht="15.75">
      <c r="A114" s="29">
        <v>97</v>
      </c>
      <c r="B114" s="16" t="s">
        <v>59</v>
      </c>
      <c r="C114" s="22" t="s">
        <v>140</v>
      </c>
      <c r="D114" s="15" t="s">
        <v>79</v>
      </c>
      <c r="E114" s="15" t="s">
        <v>28</v>
      </c>
      <c r="F114" s="38">
        <f>111.6+23.01284</f>
        <v>134.61284000000001</v>
      </c>
      <c r="G114" s="38">
        <f t="shared" ref="G114" si="40">111.6+23.01284</f>
        <v>134.61284000000001</v>
      </c>
      <c r="H114" s="45">
        <f t="shared" si="27"/>
        <v>100</v>
      </c>
    </row>
    <row r="115" spans="1:8" ht="78.75" customHeight="1">
      <c r="A115" s="29">
        <v>98</v>
      </c>
      <c r="B115" s="13" t="s">
        <v>171</v>
      </c>
      <c r="C115" s="41" t="s">
        <v>181</v>
      </c>
      <c r="D115" s="15"/>
      <c r="E115" s="15"/>
      <c r="F115" s="38">
        <f>F116</f>
        <v>12</v>
      </c>
      <c r="G115" s="38">
        <f t="shared" ref="G115:G118" si="41">G116</f>
        <v>12</v>
      </c>
      <c r="H115" s="45">
        <f t="shared" si="27"/>
        <v>100</v>
      </c>
    </row>
    <row r="116" spans="1:8" ht="31.5">
      <c r="A116" s="29">
        <v>99</v>
      </c>
      <c r="B116" s="13" t="s">
        <v>81</v>
      </c>
      <c r="C116" s="14" t="s">
        <v>181</v>
      </c>
      <c r="D116" s="15" t="s">
        <v>80</v>
      </c>
      <c r="E116" s="15"/>
      <c r="F116" s="38">
        <f>F117</f>
        <v>12</v>
      </c>
      <c r="G116" s="38">
        <f t="shared" si="41"/>
        <v>12</v>
      </c>
      <c r="H116" s="45">
        <f t="shared" si="27"/>
        <v>100</v>
      </c>
    </row>
    <row r="117" spans="1:8" ht="31.5" customHeight="1">
      <c r="A117" s="29">
        <v>100</v>
      </c>
      <c r="B117" s="13" t="s">
        <v>82</v>
      </c>
      <c r="C117" s="14" t="s">
        <v>181</v>
      </c>
      <c r="D117" s="15" t="s">
        <v>79</v>
      </c>
      <c r="E117" s="15"/>
      <c r="F117" s="38">
        <f>F118</f>
        <v>12</v>
      </c>
      <c r="G117" s="38">
        <f t="shared" si="41"/>
        <v>12</v>
      </c>
      <c r="H117" s="45">
        <f t="shared" si="27"/>
        <v>100</v>
      </c>
    </row>
    <row r="118" spans="1:8" ht="15.75">
      <c r="A118" s="29">
        <v>101</v>
      </c>
      <c r="B118" s="13" t="s">
        <v>58</v>
      </c>
      <c r="C118" s="14" t="s">
        <v>181</v>
      </c>
      <c r="D118" s="15" t="s">
        <v>79</v>
      </c>
      <c r="E118" s="15" t="s">
        <v>86</v>
      </c>
      <c r="F118" s="38">
        <f>F119</f>
        <v>12</v>
      </c>
      <c r="G118" s="38">
        <f t="shared" si="41"/>
        <v>12</v>
      </c>
      <c r="H118" s="45">
        <f t="shared" si="27"/>
        <v>100</v>
      </c>
    </row>
    <row r="119" spans="1:8" ht="15.75">
      <c r="A119" s="29">
        <v>102</v>
      </c>
      <c r="B119" s="13" t="s">
        <v>59</v>
      </c>
      <c r="C119" s="22" t="s">
        <v>181</v>
      </c>
      <c r="D119" s="15" t="s">
        <v>79</v>
      </c>
      <c r="E119" s="15" t="s">
        <v>28</v>
      </c>
      <c r="F119" s="38">
        <v>12</v>
      </c>
      <c r="G119" s="38">
        <v>12</v>
      </c>
      <c r="H119" s="45">
        <f t="shared" si="27"/>
        <v>100</v>
      </c>
    </row>
    <row r="120" spans="1:8" ht="0.75" customHeight="1">
      <c r="A120" s="29">
        <v>103</v>
      </c>
      <c r="B120" s="28" t="s">
        <v>171</v>
      </c>
      <c r="C120" s="41" t="s">
        <v>164</v>
      </c>
      <c r="D120" s="41"/>
      <c r="E120" s="42"/>
      <c r="F120" s="44">
        <f>F121</f>
        <v>0</v>
      </c>
      <c r="G120" s="44">
        <f t="shared" ref="G120:G123" si="42">G121</f>
        <v>1</v>
      </c>
      <c r="H120" s="45" t="e">
        <f t="shared" si="27"/>
        <v>#DIV/0!</v>
      </c>
    </row>
    <row r="121" spans="1:8" ht="31.5" hidden="1">
      <c r="A121" s="29">
        <v>94</v>
      </c>
      <c r="B121" s="28" t="s">
        <v>81</v>
      </c>
      <c r="C121" s="41" t="s">
        <v>164</v>
      </c>
      <c r="D121" s="15" t="s">
        <v>80</v>
      </c>
      <c r="E121" s="15"/>
      <c r="F121" s="44">
        <f>F122</f>
        <v>0</v>
      </c>
      <c r="G121" s="44">
        <f t="shared" si="42"/>
        <v>1</v>
      </c>
      <c r="H121" s="45" t="e">
        <f t="shared" si="27"/>
        <v>#DIV/0!</v>
      </c>
    </row>
    <row r="122" spans="1:8" ht="47.25" hidden="1">
      <c r="A122" s="29">
        <v>95</v>
      </c>
      <c r="B122" s="28" t="s">
        <v>82</v>
      </c>
      <c r="C122" s="41" t="s">
        <v>164</v>
      </c>
      <c r="D122" s="15" t="s">
        <v>79</v>
      </c>
      <c r="E122" s="15"/>
      <c r="F122" s="44">
        <f>F123</f>
        <v>0</v>
      </c>
      <c r="G122" s="44">
        <f t="shared" si="42"/>
        <v>1</v>
      </c>
      <c r="H122" s="45" t="e">
        <f t="shared" si="27"/>
        <v>#DIV/0!</v>
      </c>
    </row>
    <row r="123" spans="1:8" ht="15.75" hidden="1">
      <c r="A123" s="29">
        <v>96</v>
      </c>
      <c r="B123" s="28" t="s">
        <v>58</v>
      </c>
      <c r="C123" s="41" t="s">
        <v>164</v>
      </c>
      <c r="D123" s="15" t="s">
        <v>79</v>
      </c>
      <c r="E123" s="15" t="s">
        <v>86</v>
      </c>
      <c r="F123" s="44">
        <f>F124</f>
        <v>0</v>
      </c>
      <c r="G123" s="44">
        <f t="shared" si="42"/>
        <v>1</v>
      </c>
      <c r="H123" s="45" t="e">
        <f t="shared" si="27"/>
        <v>#DIV/0!</v>
      </c>
    </row>
    <row r="124" spans="1:8" ht="15.75" hidden="1">
      <c r="A124" s="29">
        <v>97</v>
      </c>
      <c r="B124" s="13" t="s">
        <v>59</v>
      </c>
      <c r="C124" s="14" t="s">
        <v>164</v>
      </c>
      <c r="D124" s="15" t="s">
        <v>79</v>
      </c>
      <c r="E124" s="15" t="s">
        <v>28</v>
      </c>
      <c r="F124" s="38">
        <v>0</v>
      </c>
      <c r="G124" s="38">
        <v>1</v>
      </c>
      <c r="H124" s="45" t="e">
        <f t="shared" si="27"/>
        <v>#DIV/0!</v>
      </c>
    </row>
    <row r="125" spans="1:8" ht="47.25">
      <c r="A125" s="29">
        <v>103</v>
      </c>
      <c r="B125" s="24" t="s">
        <v>76</v>
      </c>
      <c r="C125" s="14" t="s">
        <v>141</v>
      </c>
      <c r="D125" s="15" t="s">
        <v>3</v>
      </c>
      <c r="E125" s="15"/>
      <c r="F125" s="38">
        <f>F126+F182</f>
        <v>12410.242999999997</v>
      </c>
      <c r="G125" s="38">
        <f t="shared" ref="G125" si="43">G126+G182</f>
        <v>11784.934889999999</v>
      </c>
      <c r="H125" s="45">
        <f t="shared" si="27"/>
        <v>94.961354826009469</v>
      </c>
    </row>
    <row r="126" spans="1:8" ht="30" customHeight="1">
      <c r="A126" s="29">
        <v>104</v>
      </c>
      <c r="B126" s="24" t="s">
        <v>77</v>
      </c>
      <c r="C126" s="14" t="s">
        <v>142</v>
      </c>
      <c r="D126" s="15" t="s">
        <v>3</v>
      </c>
      <c r="E126" s="15"/>
      <c r="F126" s="38">
        <f>F154+F174+F159+F164+F147+F132+F137+F167+F142</f>
        <v>12389.942999999997</v>
      </c>
      <c r="G126" s="38">
        <f t="shared" ref="G126" si="44">G154+G174+G159+G164+G147+G132+G137+G167+G142</f>
        <v>11778.934889999999</v>
      </c>
      <c r="H126" s="45">
        <f t="shared" si="27"/>
        <v>95.068515569442098</v>
      </c>
    </row>
    <row r="127" spans="1:8" ht="15.75" hidden="1">
      <c r="A127" s="29"/>
      <c r="F127" s="3"/>
      <c r="G127" s="3"/>
      <c r="H127" s="45" t="e">
        <f t="shared" si="27"/>
        <v>#DIV/0!</v>
      </c>
    </row>
    <row r="128" spans="1:8" ht="15.75" hidden="1">
      <c r="A128" s="29"/>
      <c r="F128" s="3"/>
      <c r="G128" s="3"/>
      <c r="H128" s="45" t="e">
        <f t="shared" si="27"/>
        <v>#DIV/0!</v>
      </c>
    </row>
    <row r="129" spans="1:8" ht="15.75" hidden="1">
      <c r="A129" s="29"/>
      <c r="F129" s="3"/>
      <c r="G129" s="3"/>
      <c r="H129" s="45" t="e">
        <f t="shared" si="27"/>
        <v>#DIV/0!</v>
      </c>
    </row>
    <row r="130" spans="1:8" ht="15.75" hidden="1">
      <c r="A130" s="29"/>
      <c r="F130" s="3"/>
      <c r="G130" s="3"/>
      <c r="H130" s="45" t="e">
        <f t="shared" si="27"/>
        <v>#DIV/0!</v>
      </c>
    </row>
    <row r="131" spans="1:8" ht="15.75" hidden="1">
      <c r="A131" s="29"/>
      <c r="F131" s="3"/>
      <c r="G131" s="3"/>
      <c r="H131" s="45" t="e">
        <f t="shared" si="27"/>
        <v>#DIV/0!</v>
      </c>
    </row>
    <row r="132" spans="1:8" ht="63" customHeight="1">
      <c r="A132" s="29">
        <v>105</v>
      </c>
      <c r="B132" s="13" t="s">
        <v>166</v>
      </c>
      <c r="C132" s="22" t="s">
        <v>198</v>
      </c>
      <c r="D132" s="15"/>
      <c r="E132" s="15"/>
      <c r="F132" s="38">
        <f>F133</f>
        <v>123.97581000000001</v>
      </c>
      <c r="G132" s="38">
        <f t="shared" ref="G132:G135" si="45">G133</f>
        <v>123.97581000000001</v>
      </c>
      <c r="H132" s="45">
        <f t="shared" si="27"/>
        <v>100</v>
      </c>
    </row>
    <row r="133" spans="1:8" ht="31.5" customHeight="1">
      <c r="A133" s="29">
        <v>106</v>
      </c>
      <c r="B133" s="13" t="s">
        <v>92</v>
      </c>
      <c r="C133" s="22" t="s">
        <v>198</v>
      </c>
      <c r="D133" s="15" t="s">
        <v>89</v>
      </c>
      <c r="E133" s="15"/>
      <c r="F133" s="38">
        <f>F134</f>
        <v>123.97581000000001</v>
      </c>
      <c r="G133" s="38">
        <f t="shared" si="45"/>
        <v>123.97581000000001</v>
      </c>
      <c r="H133" s="45">
        <f t="shared" si="27"/>
        <v>100</v>
      </c>
    </row>
    <row r="134" spans="1:8" ht="15.75">
      <c r="A134" s="29">
        <v>107</v>
      </c>
      <c r="B134" s="13" t="s">
        <v>93</v>
      </c>
      <c r="C134" s="22" t="s">
        <v>198</v>
      </c>
      <c r="D134" s="15" t="s">
        <v>88</v>
      </c>
      <c r="E134" s="15"/>
      <c r="F134" s="38">
        <f>F135</f>
        <v>123.97581000000001</v>
      </c>
      <c r="G134" s="38">
        <f t="shared" si="45"/>
        <v>123.97581000000001</v>
      </c>
      <c r="H134" s="45">
        <f t="shared" si="27"/>
        <v>100</v>
      </c>
    </row>
    <row r="135" spans="1:8" ht="15.75">
      <c r="A135" s="29">
        <v>108</v>
      </c>
      <c r="B135" s="13" t="s">
        <v>94</v>
      </c>
      <c r="C135" s="22" t="s">
        <v>198</v>
      </c>
      <c r="D135" s="15" t="s">
        <v>88</v>
      </c>
      <c r="E135" s="15" t="s">
        <v>90</v>
      </c>
      <c r="F135" s="38">
        <f>F136</f>
        <v>123.97581000000001</v>
      </c>
      <c r="G135" s="38">
        <f t="shared" si="45"/>
        <v>123.97581000000001</v>
      </c>
      <c r="H135" s="45">
        <f t="shared" si="27"/>
        <v>100</v>
      </c>
    </row>
    <row r="136" spans="1:8" ht="15.75">
      <c r="A136" s="29">
        <v>109</v>
      </c>
      <c r="B136" s="13" t="s">
        <v>55</v>
      </c>
      <c r="C136" s="22" t="s">
        <v>198</v>
      </c>
      <c r="D136" s="15" t="s">
        <v>88</v>
      </c>
      <c r="E136" s="15" t="s">
        <v>23</v>
      </c>
      <c r="F136" s="38">
        <f>54.7+69.27581</f>
        <v>123.97581000000001</v>
      </c>
      <c r="G136" s="38">
        <f t="shared" ref="G136" si="46">54.7+69.27581</f>
        <v>123.97581000000001</v>
      </c>
      <c r="H136" s="45">
        <f t="shared" si="27"/>
        <v>100</v>
      </c>
    </row>
    <row r="137" spans="1:8" ht="60.75" customHeight="1">
      <c r="A137" s="29">
        <v>110</v>
      </c>
      <c r="B137" s="13" t="s">
        <v>166</v>
      </c>
      <c r="C137" s="22" t="s">
        <v>199</v>
      </c>
      <c r="D137" s="15"/>
      <c r="E137" s="15"/>
      <c r="F137" s="38">
        <f>F138</f>
        <v>75.764200000000002</v>
      </c>
      <c r="G137" s="38">
        <f t="shared" ref="G137:G140" si="47">G138</f>
        <v>75.764200000000002</v>
      </c>
      <c r="H137" s="45">
        <f t="shared" si="27"/>
        <v>100</v>
      </c>
    </row>
    <row r="138" spans="1:8" ht="33.75" customHeight="1">
      <c r="A138" s="29">
        <v>111</v>
      </c>
      <c r="B138" s="13" t="s">
        <v>92</v>
      </c>
      <c r="C138" s="22" t="s">
        <v>199</v>
      </c>
      <c r="D138" s="15" t="s">
        <v>89</v>
      </c>
      <c r="E138" s="15"/>
      <c r="F138" s="38">
        <f>F139</f>
        <v>75.764200000000002</v>
      </c>
      <c r="G138" s="38">
        <f t="shared" si="47"/>
        <v>75.764200000000002</v>
      </c>
      <c r="H138" s="45">
        <f t="shared" si="27"/>
        <v>100</v>
      </c>
    </row>
    <row r="139" spans="1:8" ht="15.75">
      <c r="A139" s="29">
        <v>112</v>
      </c>
      <c r="B139" s="13" t="s">
        <v>93</v>
      </c>
      <c r="C139" s="22" t="s">
        <v>199</v>
      </c>
      <c r="D139" s="15" t="s">
        <v>88</v>
      </c>
      <c r="E139" s="15"/>
      <c r="F139" s="38">
        <f>F140</f>
        <v>75.764200000000002</v>
      </c>
      <c r="G139" s="38">
        <f t="shared" si="47"/>
        <v>75.764200000000002</v>
      </c>
      <c r="H139" s="45">
        <f t="shared" si="27"/>
        <v>100</v>
      </c>
    </row>
    <row r="140" spans="1:8" ht="15.75">
      <c r="A140" s="29">
        <v>113</v>
      </c>
      <c r="B140" s="13" t="s">
        <v>94</v>
      </c>
      <c r="C140" s="22" t="s">
        <v>199</v>
      </c>
      <c r="D140" s="15" t="s">
        <v>88</v>
      </c>
      <c r="E140" s="15" t="s">
        <v>90</v>
      </c>
      <c r="F140" s="38">
        <f>F141</f>
        <v>75.764200000000002</v>
      </c>
      <c r="G140" s="38">
        <f t="shared" si="47"/>
        <v>75.764200000000002</v>
      </c>
      <c r="H140" s="45">
        <f t="shared" si="27"/>
        <v>100</v>
      </c>
    </row>
    <row r="141" spans="1:8" ht="15.75">
      <c r="A141" s="29">
        <v>114</v>
      </c>
      <c r="B141" s="13" t="s">
        <v>55</v>
      </c>
      <c r="C141" s="22" t="s">
        <v>199</v>
      </c>
      <c r="D141" s="15" t="s">
        <v>88</v>
      </c>
      <c r="E141" s="15" t="s">
        <v>23</v>
      </c>
      <c r="F141" s="38">
        <f>64.5+11.2642</f>
        <v>75.764200000000002</v>
      </c>
      <c r="G141" s="38">
        <f t="shared" ref="G141" si="48">64.5+11.2642</f>
        <v>75.764200000000002</v>
      </c>
      <c r="H141" s="45">
        <f t="shared" si="27"/>
        <v>100</v>
      </c>
    </row>
    <row r="142" spans="1:8" ht="63" customHeight="1">
      <c r="A142" s="29">
        <v>115</v>
      </c>
      <c r="B142" s="24" t="s">
        <v>200</v>
      </c>
      <c r="C142" s="22" t="s">
        <v>197</v>
      </c>
      <c r="D142" s="15"/>
      <c r="E142" s="15"/>
      <c r="F142" s="38">
        <f>F143</f>
        <v>1.24</v>
      </c>
      <c r="G142" s="38">
        <f t="shared" ref="G142:G145" si="49">G143</f>
        <v>1.24</v>
      </c>
      <c r="H142" s="45">
        <f t="shared" ref="H142:H205" si="50">G142/F142*100</f>
        <v>100</v>
      </c>
    </row>
    <row r="143" spans="1:8" ht="29.25" customHeight="1">
      <c r="A143" s="29">
        <v>116</v>
      </c>
      <c r="B143" s="13" t="s">
        <v>92</v>
      </c>
      <c r="C143" s="22" t="s">
        <v>197</v>
      </c>
      <c r="D143" s="15" t="s">
        <v>89</v>
      </c>
      <c r="E143" s="15"/>
      <c r="F143" s="38">
        <f>F144</f>
        <v>1.24</v>
      </c>
      <c r="G143" s="38">
        <f t="shared" si="49"/>
        <v>1.24</v>
      </c>
      <c r="H143" s="45">
        <f t="shared" si="50"/>
        <v>100</v>
      </c>
    </row>
    <row r="144" spans="1:8" ht="15.75">
      <c r="A144" s="29">
        <v>117</v>
      </c>
      <c r="B144" s="13" t="s">
        <v>93</v>
      </c>
      <c r="C144" s="22" t="s">
        <v>197</v>
      </c>
      <c r="D144" s="15" t="s">
        <v>88</v>
      </c>
      <c r="E144" s="15"/>
      <c r="F144" s="38">
        <f>F145</f>
        <v>1.24</v>
      </c>
      <c r="G144" s="38">
        <f t="shared" si="49"/>
        <v>1.24</v>
      </c>
      <c r="H144" s="45">
        <f t="shared" si="50"/>
        <v>100</v>
      </c>
    </row>
    <row r="145" spans="1:8" ht="15.75">
      <c r="A145" s="29">
        <v>118</v>
      </c>
      <c r="B145" s="13" t="s">
        <v>94</v>
      </c>
      <c r="C145" s="22" t="s">
        <v>197</v>
      </c>
      <c r="D145" s="15" t="s">
        <v>88</v>
      </c>
      <c r="E145" s="15" t="s">
        <v>90</v>
      </c>
      <c r="F145" s="38">
        <f>F146</f>
        <v>1.24</v>
      </c>
      <c r="G145" s="38">
        <f t="shared" si="49"/>
        <v>1.24</v>
      </c>
      <c r="H145" s="45">
        <f t="shared" si="50"/>
        <v>100</v>
      </c>
    </row>
    <row r="146" spans="1:8" ht="15.75">
      <c r="A146" s="29">
        <v>119</v>
      </c>
      <c r="B146" s="13" t="s">
        <v>55</v>
      </c>
      <c r="C146" s="22" t="s">
        <v>197</v>
      </c>
      <c r="D146" s="15" t="s">
        <v>88</v>
      </c>
      <c r="E146" s="15" t="s">
        <v>23</v>
      </c>
      <c r="F146" s="38">
        <f>0.547+0.693</f>
        <v>1.24</v>
      </c>
      <c r="G146" s="38">
        <f t="shared" ref="G146" si="51">0.547+0.693</f>
        <v>1.24</v>
      </c>
      <c r="H146" s="45">
        <f t="shared" si="50"/>
        <v>100</v>
      </c>
    </row>
    <row r="147" spans="1:8" ht="63" customHeight="1">
      <c r="A147" s="29">
        <v>120</v>
      </c>
      <c r="B147" s="24" t="s">
        <v>166</v>
      </c>
      <c r="C147" s="14" t="s">
        <v>169</v>
      </c>
      <c r="D147" s="15"/>
      <c r="E147" s="15"/>
      <c r="F147" s="38">
        <f>F148</f>
        <v>1564.1248799999998</v>
      </c>
      <c r="G147" s="38">
        <f t="shared" ref="G147:G150" si="52">G148</f>
        <v>1564.1248799999998</v>
      </c>
      <c r="H147" s="45">
        <f t="shared" si="50"/>
        <v>100</v>
      </c>
    </row>
    <row r="148" spans="1:8" ht="33.75" customHeight="1">
      <c r="A148" s="29">
        <v>121</v>
      </c>
      <c r="B148" s="13" t="s">
        <v>92</v>
      </c>
      <c r="C148" s="14" t="s">
        <v>169</v>
      </c>
      <c r="D148" s="15" t="s">
        <v>89</v>
      </c>
      <c r="E148" s="15"/>
      <c r="F148" s="38">
        <f>F149</f>
        <v>1564.1248799999998</v>
      </c>
      <c r="G148" s="38">
        <f t="shared" si="52"/>
        <v>1564.1248799999998</v>
      </c>
      <c r="H148" s="45">
        <f t="shared" si="50"/>
        <v>100</v>
      </c>
    </row>
    <row r="149" spans="1:8" ht="15.75">
      <c r="A149" s="29">
        <v>122</v>
      </c>
      <c r="B149" s="13" t="s">
        <v>93</v>
      </c>
      <c r="C149" s="14" t="s">
        <v>169</v>
      </c>
      <c r="D149" s="15" t="s">
        <v>88</v>
      </c>
      <c r="E149" s="15"/>
      <c r="F149" s="38">
        <f>F150</f>
        <v>1564.1248799999998</v>
      </c>
      <c r="G149" s="38">
        <f t="shared" si="52"/>
        <v>1564.1248799999998</v>
      </c>
      <c r="H149" s="45">
        <f t="shared" si="50"/>
        <v>100</v>
      </c>
    </row>
    <row r="150" spans="1:8" ht="15.75">
      <c r="A150" s="29">
        <v>123</v>
      </c>
      <c r="B150" s="13" t="s">
        <v>94</v>
      </c>
      <c r="C150" s="14" t="s">
        <v>169</v>
      </c>
      <c r="D150" s="15" t="s">
        <v>88</v>
      </c>
      <c r="E150" s="15" t="s">
        <v>90</v>
      </c>
      <c r="F150" s="38">
        <f>F151</f>
        <v>1564.1248799999998</v>
      </c>
      <c r="G150" s="38">
        <f t="shared" si="52"/>
        <v>1564.1248799999998</v>
      </c>
      <c r="H150" s="45">
        <f t="shared" si="50"/>
        <v>100</v>
      </c>
    </row>
    <row r="151" spans="1:8" ht="15.75">
      <c r="A151" s="29">
        <v>124</v>
      </c>
      <c r="B151" s="13" t="s">
        <v>55</v>
      </c>
      <c r="C151" s="14" t="s">
        <v>169</v>
      </c>
      <c r="D151" s="15" t="s">
        <v>88</v>
      </c>
      <c r="E151" s="15" t="s">
        <v>23</v>
      </c>
      <c r="F151" s="38">
        <f>1346.62+219.18759-1.68271</f>
        <v>1564.1248799999998</v>
      </c>
      <c r="G151" s="38">
        <f t="shared" ref="G151" si="53">1346.62+219.18759-1.68271</f>
        <v>1564.1248799999998</v>
      </c>
      <c r="H151" s="45">
        <f t="shared" si="50"/>
        <v>100</v>
      </c>
    </row>
    <row r="152" spans="1:8" ht="31.5" customHeight="1">
      <c r="A152" s="29">
        <v>125</v>
      </c>
      <c r="B152" s="13" t="s">
        <v>66</v>
      </c>
      <c r="C152" s="14" t="s">
        <v>143</v>
      </c>
      <c r="D152" s="15"/>
      <c r="E152" s="15"/>
      <c r="F152" s="38">
        <f>F154</f>
        <v>10357.818109999998</v>
      </c>
      <c r="G152" s="38">
        <f t="shared" ref="G152" si="54">G154</f>
        <v>9762.42</v>
      </c>
      <c r="H152" s="45">
        <f t="shared" si="50"/>
        <v>94.251703363808176</v>
      </c>
    </row>
    <row r="153" spans="1:8" ht="33" customHeight="1">
      <c r="A153" s="29">
        <v>126</v>
      </c>
      <c r="B153" s="13" t="s">
        <v>92</v>
      </c>
      <c r="C153" s="14" t="s">
        <v>143</v>
      </c>
      <c r="D153" s="15" t="s">
        <v>89</v>
      </c>
      <c r="E153" s="15"/>
      <c r="F153" s="38">
        <f>F154</f>
        <v>10357.818109999998</v>
      </c>
      <c r="G153" s="38">
        <f t="shared" ref="G153:G155" si="55">G154</f>
        <v>9762.42</v>
      </c>
      <c r="H153" s="45">
        <f t="shared" si="50"/>
        <v>94.251703363808176</v>
      </c>
    </row>
    <row r="154" spans="1:8" ht="24" customHeight="1">
      <c r="A154" s="29">
        <v>127</v>
      </c>
      <c r="B154" s="33" t="s">
        <v>93</v>
      </c>
      <c r="C154" s="14" t="s">
        <v>143</v>
      </c>
      <c r="D154" s="15" t="s">
        <v>88</v>
      </c>
      <c r="E154" s="15"/>
      <c r="F154" s="38">
        <f>F155</f>
        <v>10357.818109999998</v>
      </c>
      <c r="G154" s="38">
        <f t="shared" si="55"/>
        <v>9762.42</v>
      </c>
      <c r="H154" s="45">
        <f t="shared" si="50"/>
        <v>94.251703363808176</v>
      </c>
    </row>
    <row r="155" spans="1:8" ht="23.25" customHeight="1">
      <c r="A155" s="29">
        <v>128</v>
      </c>
      <c r="B155" s="13" t="s">
        <v>94</v>
      </c>
      <c r="C155" s="14" t="s">
        <v>143</v>
      </c>
      <c r="D155" s="15" t="s">
        <v>88</v>
      </c>
      <c r="E155" s="15" t="s">
        <v>90</v>
      </c>
      <c r="F155" s="38">
        <f>F156</f>
        <v>10357.818109999998</v>
      </c>
      <c r="G155" s="38">
        <f t="shared" si="55"/>
        <v>9762.42</v>
      </c>
      <c r="H155" s="45">
        <f t="shared" si="50"/>
        <v>94.251703363808176</v>
      </c>
    </row>
    <row r="156" spans="1:8" ht="20.25" customHeight="1">
      <c r="A156" s="29">
        <v>129</v>
      </c>
      <c r="B156" s="13" t="s">
        <v>55</v>
      </c>
      <c r="C156" s="14" t="s">
        <v>143</v>
      </c>
      <c r="D156" s="15" t="s">
        <v>88</v>
      </c>
      <c r="E156" s="15" t="s">
        <v>23</v>
      </c>
      <c r="F156" s="38">
        <f>9993.23+0.98-70.407-0.547+171.3+261.5794+1.68271</f>
        <v>10357.818109999998</v>
      </c>
      <c r="G156" s="38">
        <v>9762.42</v>
      </c>
      <c r="H156" s="45">
        <f t="shared" si="50"/>
        <v>94.251703363808176</v>
      </c>
    </row>
    <row r="157" spans="1:8" ht="31.5">
      <c r="A157" s="29">
        <v>130</v>
      </c>
      <c r="B157" s="13" t="s">
        <v>36</v>
      </c>
      <c r="C157" s="14" t="s">
        <v>144</v>
      </c>
      <c r="D157" s="15"/>
      <c r="E157" s="15"/>
      <c r="F157" s="38">
        <f>F159</f>
        <v>6.3</v>
      </c>
      <c r="G157" s="38">
        <f t="shared" ref="G157" si="56">G159</f>
        <v>6.3</v>
      </c>
      <c r="H157" s="45">
        <f t="shared" si="50"/>
        <v>100</v>
      </c>
    </row>
    <row r="158" spans="1:8" ht="31.5">
      <c r="A158" s="29">
        <v>131</v>
      </c>
      <c r="B158" s="13" t="s">
        <v>81</v>
      </c>
      <c r="C158" s="14" t="s">
        <v>145</v>
      </c>
      <c r="D158" s="15" t="s">
        <v>80</v>
      </c>
      <c r="E158" s="15"/>
      <c r="F158" s="38">
        <f>F159</f>
        <v>6.3</v>
      </c>
      <c r="G158" s="38">
        <f t="shared" ref="G158" si="57">G159</f>
        <v>6.3</v>
      </c>
      <c r="H158" s="45">
        <f t="shared" si="50"/>
        <v>100</v>
      </c>
    </row>
    <row r="159" spans="1:8" ht="31.5" customHeight="1">
      <c r="A159" s="29">
        <v>132</v>
      </c>
      <c r="B159" s="13" t="s">
        <v>82</v>
      </c>
      <c r="C159" s="14" t="s">
        <v>144</v>
      </c>
      <c r="D159" s="15" t="s">
        <v>79</v>
      </c>
      <c r="E159" s="15"/>
      <c r="F159" s="38">
        <f>F161</f>
        <v>6.3</v>
      </c>
      <c r="G159" s="38">
        <f t="shared" ref="G159" si="58">G161</f>
        <v>6.3</v>
      </c>
      <c r="H159" s="45">
        <f t="shared" si="50"/>
        <v>100</v>
      </c>
    </row>
    <row r="160" spans="1:8" ht="15.75">
      <c r="A160" s="29">
        <v>133</v>
      </c>
      <c r="B160" s="13" t="s">
        <v>94</v>
      </c>
      <c r="C160" s="14" t="s">
        <v>144</v>
      </c>
      <c r="D160" s="15" t="s">
        <v>79</v>
      </c>
      <c r="E160" s="15" t="s">
        <v>90</v>
      </c>
      <c r="F160" s="38">
        <f>F161</f>
        <v>6.3</v>
      </c>
      <c r="G160" s="38">
        <f t="shared" ref="G160" si="59">G161</f>
        <v>6.3</v>
      </c>
      <c r="H160" s="45">
        <f t="shared" si="50"/>
        <v>100</v>
      </c>
    </row>
    <row r="161" spans="1:8" ht="15.75">
      <c r="A161" s="29">
        <v>134</v>
      </c>
      <c r="B161" s="13" t="s">
        <v>55</v>
      </c>
      <c r="C161" s="14" t="s">
        <v>144</v>
      </c>
      <c r="D161" s="15" t="s">
        <v>79</v>
      </c>
      <c r="E161" s="15" t="s">
        <v>23</v>
      </c>
      <c r="F161" s="38">
        <f>7-0.7</f>
        <v>6.3</v>
      </c>
      <c r="G161" s="38">
        <f t="shared" ref="G161" si="60">7-0.7</f>
        <v>6.3</v>
      </c>
      <c r="H161" s="45">
        <f t="shared" si="50"/>
        <v>100</v>
      </c>
    </row>
    <row r="162" spans="1:8" ht="15.75">
      <c r="A162" s="29">
        <v>135</v>
      </c>
      <c r="B162" s="24" t="s">
        <v>184</v>
      </c>
      <c r="C162" s="14" t="s">
        <v>146</v>
      </c>
      <c r="D162" s="15"/>
      <c r="E162" s="15"/>
      <c r="F162" s="38">
        <f>F164</f>
        <v>58.7</v>
      </c>
      <c r="G162" s="38">
        <f t="shared" ref="G162" si="61">G164</f>
        <v>43.09</v>
      </c>
      <c r="H162" s="45">
        <f t="shared" si="50"/>
        <v>73.407155025553664</v>
      </c>
    </row>
    <row r="163" spans="1:8" ht="31.5">
      <c r="A163" s="29">
        <v>136</v>
      </c>
      <c r="B163" s="13" t="s">
        <v>81</v>
      </c>
      <c r="C163" s="14" t="s">
        <v>146</v>
      </c>
      <c r="D163" s="15" t="s">
        <v>80</v>
      </c>
      <c r="E163" s="15"/>
      <c r="F163" s="38">
        <f>F164</f>
        <v>58.7</v>
      </c>
      <c r="G163" s="38">
        <f t="shared" ref="G163" si="62">G164</f>
        <v>43.09</v>
      </c>
      <c r="H163" s="45">
        <f t="shared" si="50"/>
        <v>73.407155025553664</v>
      </c>
    </row>
    <row r="164" spans="1:8" ht="32.25" customHeight="1">
      <c r="A164" s="29">
        <v>137</v>
      </c>
      <c r="B164" s="13" t="s">
        <v>82</v>
      </c>
      <c r="C164" s="14" t="s">
        <v>146</v>
      </c>
      <c r="D164" s="15" t="s">
        <v>79</v>
      </c>
      <c r="E164" s="15"/>
      <c r="F164" s="38">
        <f>F166</f>
        <v>58.7</v>
      </c>
      <c r="G164" s="38">
        <f t="shared" ref="G164" si="63">G166</f>
        <v>43.09</v>
      </c>
      <c r="H164" s="45">
        <f t="shared" si="50"/>
        <v>73.407155025553664</v>
      </c>
    </row>
    <row r="165" spans="1:8" ht="15.75">
      <c r="A165" s="29">
        <v>138</v>
      </c>
      <c r="B165" s="13" t="s">
        <v>94</v>
      </c>
      <c r="C165" s="14" t="s">
        <v>146</v>
      </c>
      <c r="D165" s="15" t="s">
        <v>79</v>
      </c>
      <c r="E165" s="15" t="s">
        <v>90</v>
      </c>
      <c r="F165" s="38">
        <f>F166</f>
        <v>58.7</v>
      </c>
      <c r="G165" s="38">
        <f t="shared" ref="G165" si="64">G166</f>
        <v>43.09</v>
      </c>
      <c r="H165" s="45">
        <f t="shared" si="50"/>
        <v>73.407155025553664</v>
      </c>
    </row>
    <row r="166" spans="1:8" ht="15.75">
      <c r="A166" s="29">
        <v>139</v>
      </c>
      <c r="B166" s="13" t="s">
        <v>55</v>
      </c>
      <c r="C166" s="14" t="s">
        <v>146</v>
      </c>
      <c r="D166" s="15" t="s">
        <v>79</v>
      </c>
      <c r="E166" s="15" t="s">
        <v>23</v>
      </c>
      <c r="F166" s="38">
        <v>58.7</v>
      </c>
      <c r="G166" s="38">
        <v>43.09</v>
      </c>
      <c r="H166" s="45">
        <f t="shared" si="50"/>
        <v>73.407155025553664</v>
      </c>
    </row>
    <row r="167" spans="1:8" ht="50.25" customHeight="1">
      <c r="A167" s="29">
        <v>140</v>
      </c>
      <c r="B167" s="25" t="s">
        <v>191</v>
      </c>
      <c r="C167" s="22" t="s">
        <v>190</v>
      </c>
      <c r="D167" s="15"/>
      <c r="E167" s="15"/>
      <c r="F167" s="38">
        <f>F169</f>
        <v>200</v>
      </c>
      <c r="G167" s="38">
        <f t="shared" ref="G167" si="65">G169</f>
        <v>200</v>
      </c>
      <c r="H167" s="45">
        <f t="shared" si="50"/>
        <v>100</v>
      </c>
    </row>
    <row r="168" spans="1:8" ht="33.75" customHeight="1">
      <c r="A168" s="29">
        <v>141</v>
      </c>
      <c r="B168" s="25" t="s">
        <v>92</v>
      </c>
      <c r="C168" s="22" t="s">
        <v>190</v>
      </c>
      <c r="D168" s="15" t="s">
        <v>89</v>
      </c>
      <c r="E168" s="15"/>
      <c r="F168" s="38">
        <f>F169</f>
        <v>200</v>
      </c>
      <c r="G168" s="38">
        <f t="shared" ref="G168:G170" si="66">G169</f>
        <v>200</v>
      </c>
      <c r="H168" s="45">
        <f t="shared" si="50"/>
        <v>100</v>
      </c>
    </row>
    <row r="169" spans="1:8" ht="15.75">
      <c r="A169" s="29">
        <v>142</v>
      </c>
      <c r="B169" s="13" t="s">
        <v>93</v>
      </c>
      <c r="C169" s="22" t="s">
        <v>190</v>
      </c>
      <c r="D169" s="15" t="s">
        <v>88</v>
      </c>
      <c r="E169" s="15"/>
      <c r="F169" s="38">
        <f>F170</f>
        <v>200</v>
      </c>
      <c r="G169" s="38">
        <f t="shared" si="66"/>
        <v>200</v>
      </c>
      <c r="H169" s="45">
        <f t="shared" si="50"/>
        <v>100</v>
      </c>
    </row>
    <row r="170" spans="1:8" ht="15.75">
      <c r="A170" s="29">
        <v>143</v>
      </c>
      <c r="B170" s="13" t="s">
        <v>94</v>
      </c>
      <c r="C170" s="22" t="s">
        <v>190</v>
      </c>
      <c r="D170" s="15" t="s">
        <v>88</v>
      </c>
      <c r="E170" s="15" t="s">
        <v>90</v>
      </c>
      <c r="F170" s="38">
        <f>F171</f>
        <v>200</v>
      </c>
      <c r="G170" s="38">
        <f t="shared" si="66"/>
        <v>200</v>
      </c>
      <c r="H170" s="45">
        <f t="shared" si="50"/>
        <v>100</v>
      </c>
    </row>
    <row r="171" spans="1:8" ht="15.75">
      <c r="A171" s="29">
        <v>144</v>
      </c>
      <c r="B171" s="13" t="s">
        <v>55</v>
      </c>
      <c r="C171" s="22" t="s">
        <v>190</v>
      </c>
      <c r="D171" s="15" t="s">
        <v>88</v>
      </c>
      <c r="E171" s="15" t="s">
        <v>23</v>
      </c>
      <c r="F171" s="38">
        <v>200</v>
      </c>
      <c r="G171" s="38">
        <v>200</v>
      </c>
      <c r="H171" s="45">
        <f t="shared" si="50"/>
        <v>100</v>
      </c>
    </row>
    <row r="172" spans="1:8" ht="63" customHeight="1">
      <c r="A172" s="29">
        <v>145</v>
      </c>
      <c r="B172" s="25" t="s">
        <v>192</v>
      </c>
      <c r="C172" s="22" t="s">
        <v>189</v>
      </c>
      <c r="D172" s="15"/>
      <c r="E172" s="15"/>
      <c r="F172" s="38">
        <f>F174</f>
        <v>2.02</v>
      </c>
      <c r="G172" s="38">
        <f t="shared" ref="G172" si="67">G174</f>
        <v>2.02</v>
      </c>
      <c r="H172" s="45">
        <f t="shared" si="50"/>
        <v>100</v>
      </c>
    </row>
    <row r="173" spans="1:8" ht="30.75" customHeight="1">
      <c r="A173" s="29">
        <v>146</v>
      </c>
      <c r="B173" s="25" t="s">
        <v>92</v>
      </c>
      <c r="C173" s="22" t="s">
        <v>189</v>
      </c>
      <c r="D173" s="15" t="s">
        <v>89</v>
      </c>
      <c r="E173" s="15"/>
      <c r="F173" s="38">
        <f>F174</f>
        <v>2.02</v>
      </c>
      <c r="G173" s="38">
        <f t="shared" ref="G173:G175" si="68">G174</f>
        <v>2.02</v>
      </c>
      <c r="H173" s="45">
        <f t="shared" si="50"/>
        <v>100</v>
      </c>
    </row>
    <row r="174" spans="1:8" ht="15.75">
      <c r="A174" s="29">
        <v>147</v>
      </c>
      <c r="B174" s="13" t="s">
        <v>93</v>
      </c>
      <c r="C174" s="22" t="s">
        <v>189</v>
      </c>
      <c r="D174" s="15" t="s">
        <v>88</v>
      </c>
      <c r="E174" s="15"/>
      <c r="F174" s="38">
        <f>F175</f>
        <v>2.02</v>
      </c>
      <c r="G174" s="38">
        <f t="shared" si="68"/>
        <v>2.02</v>
      </c>
      <c r="H174" s="45">
        <f t="shared" si="50"/>
        <v>100</v>
      </c>
    </row>
    <row r="175" spans="1:8" ht="15.75">
      <c r="A175" s="29">
        <v>148</v>
      </c>
      <c r="B175" s="13" t="s">
        <v>94</v>
      </c>
      <c r="C175" s="22" t="s">
        <v>189</v>
      </c>
      <c r="D175" s="15" t="s">
        <v>88</v>
      </c>
      <c r="E175" s="15" t="s">
        <v>90</v>
      </c>
      <c r="F175" s="38">
        <f>F176</f>
        <v>2.02</v>
      </c>
      <c r="G175" s="38">
        <f t="shared" si="68"/>
        <v>2.02</v>
      </c>
      <c r="H175" s="45">
        <f t="shared" si="50"/>
        <v>100</v>
      </c>
    </row>
    <row r="176" spans="1:8" ht="15.75">
      <c r="A176" s="29">
        <v>149</v>
      </c>
      <c r="B176" s="13" t="s">
        <v>55</v>
      </c>
      <c r="C176" s="22" t="s">
        <v>189</v>
      </c>
      <c r="D176" s="15" t="s">
        <v>88</v>
      </c>
      <c r="E176" s="15" t="s">
        <v>23</v>
      </c>
      <c r="F176" s="38">
        <v>2.02</v>
      </c>
      <c r="G176" s="38">
        <v>2.02</v>
      </c>
      <c r="H176" s="45">
        <f t="shared" si="50"/>
        <v>100</v>
      </c>
    </row>
    <row r="177" spans="1:8" ht="15.75" hidden="1">
      <c r="A177" s="29"/>
      <c r="B177" s="25"/>
      <c r="C177" s="22"/>
      <c r="D177" s="15"/>
      <c r="E177" s="15"/>
      <c r="F177" s="38"/>
      <c r="G177" s="38"/>
      <c r="H177" s="45" t="e">
        <f t="shared" si="50"/>
        <v>#DIV/0!</v>
      </c>
    </row>
    <row r="178" spans="1:8" ht="15.75" hidden="1">
      <c r="A178" s="29"/>
      <c r="B178" s="25"/>
      <c r="C178" s="22"/>
      <c r="D178" s="47"/>
      <c r="E178" s="15"/>
      <c r="F178" s="38"/>
      <c r="G178" s="38"/>
      <c r="H178" s="45" t="e">
        <f t="shared" si="50"/>
        <v>#DIV/0!</v>
      </c>
    </row>
    <row r="179" spans="1:8" ht="15.75" hidden="1">
      <c r="A179" s="29"/>
      <c r="B179" s="25"/>
      <c r="C179" s="22"/>
      <c r="D179" s="47"/>
      <c r="E179" s="15"/>
      <c r="F179" s="38"/>
      <c r="G179" s="38"/>
      <c r="H179" s="45" t="e">
        <f t="shared" si="50"/>
        <v>#DIV/0!</v>
      </c>
    </row>
    <row r="180" spans="1:8" ht="15.75" hidden="1">
      <c r="A180" s="29"/>
      <c r="B180" s="13"/>
      <c r="C180" s="22"/>
      <c r="D180" s="47"/>
      <c r="E180" s="15"/>
      <c r="F180" s="38"/>
      <c r="G180" s="38"/>
      <c r="H180" s="45" t="e">
        <f t="shared" si="50"/>
        <v>#DIV/0!</v>
      </c>
    </row>
    <row r="181" spans="1:8" ht="15.75" hidden="1">
      <c r="A181" s="29"/>
      <c r="B181" s="13"/>
      <c r="C181" s="22"/>
      <c r="D181" s="47"/>
      <c r="E181" s="15"/>
      <c r="F181" s="38"/>
      <c r="G181" s="38"/>
      <c r="H181" s="45" t="e">
        <f t="shared" si="50"/>
        <v>#DIV/0!</v>
      </c>
    </row>
    <row r="182" spans="1:8" ht="47.25">
      <c r="A182" s="29">
        <v>150</v>
      </c>
      <c r="B182" s="13" t="s">
        <v>78</v>
      </c>
      <c r="C182" s="14" t="s">
        <v>147</v>
      </c>
      <c r="D182" s="15"/>
      <c r="E182" s="15"/>
      <c r="F182" s="38">
        <f>F185</f>
        <v>20.3</v>
      </c>
      <c r="G182" s="38">
        <f t="shared" ref="G182" si="69">G185</f>
        <v>6</v>
      </c>
      <c r="H182" s="45">
        <f t="shared" si="50"/>
        <v>29.556650246305416</v>
      </c>
    </row>
    <row r="183" spans="1:8" ht="31.5">
      <c r="A183" s="29">
        <v>151</v>
      </c>
      <c r="B183" s="13" t="s">
        <v>178</v>
      </c>
      <c r="C183" s="14" t="s">
        <v>148</v>
      </c>
      <c r="D183" s="15"/>
      <c r="E183" s="15"/>
      <c r="F183" s="38">
        <f>F184</f>
        <v>20.3</v>
      </c>
      <c r="G183" s="38">
        <f t="shared" ref="G183:G186" si="70">G184</f>
        <v>6</v>
      </c>
      <c r="H183" s="45">
        <f t="shared" si="50"/>
        <v>29.556650246305416</v>
      </c>
    </row>
    <row r="184" spans="1:8" ht="31.5">
      <c r="A184" s="29">
        <v>152</v>
      </c>
      <c r="B184" s="13" t="s">
        <v>81</v>
      </c>
      <c r="C184" s="14" t="s">
        <v>148</v>
      </c>
      <c r="D184" s="15" t="s">
        <v>80</v>
      </c>
      <c r="E184" s="15"/>
      <c r="F184" s="38">
        <f>F185</f>
        <v>20.3</v>
      </c>
      <c r="G184" s="38">
        <f t="shared" si="70"/>
        <v>6</v>
      </c>
      <c r="H184" s="45">
        <f t="shared" si="50"/>
        <v>29.556650246305416</v>
      </c>
    </row>
    <row r="185" spans="1:8" ht="30.75" customHeight="1">
      <c r="A185" s="29">
        <v>153</v>
      </c>
      <c r="B185" s="13" t="s">
        <v>82</v>
      </c>
      <c r="C185" s="14" t="s">
        <v>148</v>
      </c>
      <c r="D185" s="15" t="s">
        <v>79</v>
      </c>
      <c r="E185" s="15"/>
      <c r="F185" s="38">
        <f>F186</f>
        <v>20.3</v>
      </c>
      <c r="G185" s="38">
        <f t="shared" si="70"/>
        <v>6</v>
      </c>
      <c r="H185" s="45">
        <f t="shared" si="50"/>
        <v>29.556650246305416</v>
      </c>
    </row>
    <row r="186" spans="1:8" ht="15.75">
      <c r="A186" s="29">
        <v>154</v>
      </c>
      <c r="B186" s="13" t="s">
        <v>95</v>
      </c>
      <c r="C186" s="14" t="s">
        <v>148</v>
      </c>
      <c r="D186" s="15" t="str">
        <f>D166</f>
        <v>240</v>
      </c>
      <c r="E186" s="15" t="s">
        <v>91</v>
      </c>
      <c r="F186" s="38">
        <f>F187</f>
        <v>20.3</v>
      </c>
      <c r="G186" s="38">
        <f t="shared" si="70"/>
        <v>6</v>
      </c>
      <c r="H186" s="45">
        <f t="shared" si="50"/>
        <v>29.556650246305416</v>
      </c>
    </row>
    <row r="187" spans="1:8" ht="31.5">
      <c r="A187" s="29">
        <v>155</v>
      </c>
      <c r="B187" s="13" t="s">
        <v>112</v>
      </c>
      <c r="C187" s="14" t="s">
        <v>148</v>
      </c>
      <c r="D187" s="15" t="s">
        <v>79</v>
      </c>
      <c r="E187" s="15" t="s">
        <v>26</v>
      </c>
      <c r="F187" s="38">
        <v>20.3</v>
      </c>
      <c r="G187" s="38">
        <v>6</v>
      </c>
      <c r="H187" s="45">
        <f t="shared" si="50"/>
        <v>29.556650246305416</v>
      </c>
    </row>
    <row r="188" spans="1:8" ht="15.75">
      <c r="A188" s="29">
        <v>156</v>
      </c>
      <c r="B188" s="13" t="s">
        <v>51</v>
      </c>
      <c r="C188" s="14" t="s">
        <v>149</v>
      </c>
      <c r="D188" s="15"/>
      <c r="E188" s="15"/>
      <c r="F188" s="38">
        <f>+F189+F255</f>
        <v>5375.6127499999993</v>
      </c>
      <c r="G188" s="38">
        <f>G189+G255+G265</f>
        <v>4985.8800600000004</v>
      </c>
      <c r="H188" s="45">
        <f t="shared" si="50"/>
        <v>92.749985757437628</v>
      </c>
    </row>
    <row r="189" spans="1:8" ht="31.5">
      <c r="A189" s="29">
        <v>157</v>
      </c>
      <c r="B189" s="13" t="s">
        <v>56</v>
      </c>
      <c r="C189" s="14" t="s">
        <v>150</v>
      </c>
      <c r="D189" s="15"/>
      <c r="E189" s="15"/>
      <c r="F189" s="38">
        <f>F190+F200+F220+F225+F230+F235+F240+F250+F215+F245+F195</f>
        <v>5128.1127499999993</v>
      </c>
      <c r="G189" s="38">
        <f>G190+G195+G200+G215+G220+G225+G230+G235+G240+G245+G250</f>
        <v>4657.7960600000006</v>
      </c>
      <c r="H189" s="45">
        <f t="shared" si="50"/>
        <v>90.828659334762122</v>
      </c>
    </row>
    <row r="190" spans="1:8" ht="30" customHeight="1">
      <c r="A190" s="29">
        <v>158</v>
      </c>
      <c r="B190" s="34" t="s">
        <v>6</v>
      </c>
      <c r="C190" s="14" t="s">
        <v>151</v>
      </c>
      <c r="D190" s="15"/>
      <c r="E190" s="15"/>
      <c r="F190" s="38">
        <f>F192</f>
        <v>586.17999999999995</v>
      </c>
      <c r="G190" s="38">
        <f>G191</f>
        <v>584.77647999999999</v>
      </c>
      <c r="H190" s="45">
        <f t="shared" si="50"/>
        <v>99.760565014159482</v>
      </c>
    </row>
    <row r="191" spans="1:8" ht="79.5" customHeight="1">
      <c r="A191" s="29">
        <v>159</v>
      </c>
      <c r="B191" s="13" t="s">
        <v>111</v>
      </c>
      <c r="C191" s="14" t="s">
        <v>151</v>
      </c>
      <c r="D191" s="15" t="s">
        <v>100</v>
      </c>
      <c r="E191" s="15"/>
      <c r="F191" s="38">
        <f>F192</f>
        <v>586.17999999999995</v>
      </c>
      <c r="G191" s="38">
        <f>G192</f>
        <v>584.77647999999999</v>
      </c>
      <c r="H191" s="45">
        <f t="shared" si="50"/>
        <v>99.760565014159482</v>
      </c>
    </row>
    <row r="192" spans="1:8" ht="32.25" customHeight="1">
      <c r="A192" s="29">
        <v>160</v>
      </c>
      <c r="B192" s="26" t="s">
        <v>107</v>
      </c>
      <c r="C192" s="14" t="s">
        <v>152</v>
      </c>
      <c r="D192" s="15" t="s">
        <v>99</v>
      </c>
      <c r="E192" s="15"/>
      <c r="F192" s="38">
        <f>F193</f>
        <v>586.17999999999995</v>
      </c>
      <c r="G192" s="38">
        <f>G193</f>
        <v>584.77647999999999</v>
      </c>
      <c r="H192" s="45">
        <f t="shared" si="50"/>
        <v>99.760565014159482</v>
      </c>
    </row>
    <row r="193" spans="1:8" ht="23.25" customHeight="1">
      <c r="A193" s="29">
        <v>161</v>
      </c>
      <c r="B193" s="13" t="s">
        <v>108</v>
      </c>
      <c r="C193" s="14" t="s">
        <v>151</v>
      </c>
      <c r="D193" s="15" t="s">
        <v>99</v>
      </c>
      <c r="E193" s="15" t="s">
        <v>98</v>
      </c>
      <c r="F193" s="38">
        <f>F194</f>
        <v>586.17999999999995</v>
      </c>
      <c r="G193" s="38">
        <f>G194</f>
        <v>584.77647999999999</v>
      </c>
      <c r="H193" s="45">
        <f t="shared" si="50"/>
        <v>99.760565014159482</v>
      </c>
    </row>
    <row r="194" spans="1:8" ht="51" customHeight="1">
      <c r="A194" s="29">
        <v>162</v>
      </c>
      <c r="B194" s="13" t="s">
        <v>4</v>
      </c>
      <c r="C194" s="14" t="s">
        <v>151</v>
      </c>
      <c r="D194" s="15" t="s">
        <v>99</v>
      </c>
      <c r="E194" s="15" t="s">
        <v>5</v>
      </c>
      <c r="F194" s="38">
        <f>588.4+0.38-2.6</f>
        <v>586.17999999999995</v>
      </c>
      <c r="G194" s="38">
        <f>449.13707+135.63941</f>
        <v>584.77647999999999</v>
      </c>
      <c r="H194" s="45">
        <f t="shared" si="50"/>
        <v>99.760565014159482</v>
      </c>
    </row>
    <row r="195" spans="1:8" ht="63" customHeight="1">
      <c r="A195" s="29">
        <v>163</v>
      </c>
      <c r="B195" s="13" t="s">
        <v>166</v>
      </c>
      <c r="C195" s="14" t="s">
        <v>168</v>
      </c>
      <c r="D195" s="15" t="s">
        <v>3</v>
      </c>
      <c r="E195" s="15"/>
      <c r="F195" s="38">
        <f t="shared" ref="F195:G198" si="71">F196</f>
        <v>53.21</v>
      </c>
      <c r="G195" s="38">
        <f t="shared" si="71"/>
        <v>53.127510000000001</v>
      </c>
      <c r="H195" s="45">
        <f t="shared" si="50"/>
        <v>99.84497274948319</v>
      </c>
    </row>
    <row r="196" spans="1:8" ht="51" customHeight="1">
      <c r="A196" s="29">
        <v>164</v>
      </c>
      <c r="B196" s="13" t="s">
        <v>111</v>
      </c>
      <c r="C196" s="14" t="s">
        <v>168</v>
      </c>
      <c r="D196" s="15" t="s">
        <v>100</v>
      </c>
      <c r="E196" s="15"/>
      <c r="F196" s="38">
        <f t="shared" si="71"/>
        <v>53.21</v>
      </c>
      <c r="G196" s="38">
        <f t="shared" si="71"/>
        <v>53.127510000000001</v>
      </c>
      <c r="H196" s="45">
        <f t="shared" si="50"/>
        <v>99.84497274948319</v>
      </c>
    </row>
    <row r="197" spans="1:8" ht="36.75" customHeight="1">
      <c r="A197" s="29">
        <v>164</v>
      </c>
      <c r="B197" s="13" t="s">
        <v>107</v>
      </c>
      <c r="C197" s="14" t="s">
        <v>168</v>
      </c>
      <c r="D197" s="15" t="s">
        <v>99</v>
      </c>
      <c r="E197" s="15"/>
      <c r="F197" s="38">
        <f t="shared" si="71"/>
        <v>53.21</v>
      </c>
      <c r="G197" s="38">
        <f t="shared" si="71"/>
        <v>53.127510000000001</v>
      </c>
      <c r="H197" s="45">
        <f t="shared" si="50"/>
        <v>99.84497274948319</v>
      </c>
    </row>
    <row r="198" spans="1:8" ht="21" customHeight="1">
      <c r="A198" s="29">
        <v>166</v>
      </c>
      <c r="B198" s="13" t="s">
        <v>108</v>
      </c>
      <c r="C198" s="14" t="s">
        <v>168</v>
      </c>
      <c r="D198" s="15" t="s">
        <v>99</v>
      </c>
      <c r="E198" s="15" t="s">
        <v>98</v>
      </c>
      <c r="F198" s="38">
        <f t="shared" si="71"/>
        <v>53.21</v>
      </c>
      <c r="G198" s="38">
        <f t="shared" si="71"/>
        <v>53.127510000000001</v>
      </c>
      <c r="H198" s="45">
        <f t="shared" si="50"/>
        <v>99.84497274948319</v>
      </c>
    </row>
    <row r="199" spans="1:8" ht="51" customHeight="1">
      <c r="A199" s="29">
        <v>167</v>
      </c>
      <c r="B199" s="13" t="s">
        <v>7</v>
      </c>
      <c r="C199" s="14" t="s">
        <v>168</v>
      </c>
      <c r="D199" s="15" t="s">
        <v>99</v>
      </c>
      <c r="E199" s="15" t="s">
        <v>8</v>
      </c>
      <c r="F199" s="38">
        <f>47.38+4.4+1.43</f>
        <v>53.21</v>
      </c>
      <c r="G199" s="38">
        <f>12.33761+40.7899</f>
        <v>53.127510000000001</v>
      </c>
      <c r="H199" s="45">
        <f t="shared" si="50"/>
        <v>99.84497274948319</v>
      </c>
    </row>
    <row r="200" spans="1:8" ht="15.75" customHeight="1">
      <c r="A200" s="29">
        <v>168</v>
      </c>
      <c r="B200" s="13" t="s">
        <v>45</v>
      </c>
      <c r="C200" s="14" t="s">
        <v>153</v>
      </c>
      <c r="D200" s="15" t="s">
        <v>3</v>
      </c>
      <c r="E200" s="15"/>
      <c r="F200" s="38">
        <f>F202+F207+F212</f>
        <v>3233.91</v>
      </c>
      <c r="G200" s="38">
        <f t="shared" ref="G200" si="72">G202+G207+G212</f>
        <v>2950.86148</v>
      </c>
      <c r="H200" s="45">
        <f t="shared" si="50"/>
        <v>91.247483077760364</v>
      </c>
    </row>
    <row r="201" spans="1:8" ht="78" customHeight="1">
      <c r="A201" s="29">
        <v>169</v>
      </c>
      <c r="B201" s="13" t="s">
        <v>111</v>
      </c>
      <c r="C201" s="14" t="s">
        <v>153</v>
      </c>
      <c r="D201" s="15" t="s">
        <v>100</v>
      </c>
      <c r="E201" s="15"/>
      <c r="F201" s="38">
        <f>F202</f>
        <v>2236.52</v>
      </c>
      <c r="G201" s="38">
        <f t="shared" ref="G201:G203" si="73">G202</f>
        <v>2129.1274899999999</v>
      </c>
      <c r="H201" s="45">
        <f t="shared" si="50"/>
        <v>95.198231627707329</v>
      </c>
    </row>
    <row r="202" spans="1:8" ht="31.5">
      <c r="A202" s="29">
        <v>170</v>
      </c>
      <c r="B202" s="27" t="s">
        <v>107</v>
      </c>
      <c r="C202" s="14" t="s">
        <v>153</v>
      </c>
      <c r="D202" s="15" t="s">
        <v>99</v>
      </c>
      <c r="E202" s="15"/>
      <c r="F202" s="38">
        <f>F203</f>
        <v>2236.52</v>
      </c>
      <c r="G202" s="38">
        <f t="shared" si="73"/>
        <v>2129.1274899999999</v>
      </c>
      <c r="H202" s="45">
        <f t="shared" si="50"/>
        <v>95.198231627707329</v>
      </c>
    </row>
    <row r="203" spans="1:8" ht="15.75">
      <c r="A203" s="29">
        <v>171</v>
      </c>
      <c r="B203" s="13" t="s">
        <v>108</v>
      </c>
      <c r="C203" s="14" t="s">
        <v>153</v>
      </c>
      <c r="D203" s="15" t="s">
        <v>99</v>
      </c>
      <c r="E203" s="15" t="s">
        <v>98</v>
      </c>
      <c r="F203" s="38">
        <f>F204</f>
        <v>2236.52</v>
      </c>
      <c r="G203" s="38">
        <f t="shared" si="73"/>
        <v>2129.1274899999999</v>
      </c>
      <c r="H203" s="45">
        <f t="shared" si="50"/>
        <v>95.198231627707329</v>
      </c>
    </row>
    <row r="204" spans="1:8" ht="61.5" customHeight="1">
      <c r="A204" s="29">
        <v>172</v>
      </c>
      <c r="B204" s="13" t="s">
        <v>7</v>
      </c>
      <c r="C204" s="14" t="s">
        <v>153</v>
      </c>
      <c r="D204" s="15" t="s">
        <v>99</v>
      </c>
      <c r="E204" s="15" t="s">
        <v>8</v>
      </c>
      <c r="F204" s="38">
        <f>2236.9-0.38</f>
        <v>2236.52</v>
      </c>
      <c r="G204" s="38">
        <f>1625.38376+500.66913+3.0746</f>
        <v>2129.1274899999999</v>
      </c>
      <c r="H204" s="45">
        <f t="shared" si="50"/>
        <v>95.198231627707329</v>
      </c>
    </row>
    <row r="205" spans="1:8" ht="15" customHeight="1">
      <c r="A205" s="40">
        <v>173</v>
      </c>
      <c r="B205" s="13" t="s">
        <v>45</v>
      </c>
      <c r="C205" s="14" t="s">
        <v>153</v>
      </c>
      <c r="D205" s="15"/>
      <c r="E205" s="15"/>
      <c r="F205" s="38">
        <f>F206</f>
        <v>835.39</v>
      </c>
      <c r="G205" s="38">
        <f t="shared" ref="G205:G208" si="74">G206</f>
        <v>662.64558999999997</v>
      </c>
      <c r="H205" s="45">
        <f t="shared" si="50"/>
        <v>79.321704832473444</v>
      </c>
    </row>
    <row r="206" spans="1:8" ht="31.5">
      <c r="A206" s="29">
        <v>174</v>
      </c>
      <c r="B206" s="13" t="s">
        <v>81</v>
      </c>
      <c r="C206" s="14" t="s">
        <v>153</v>
      </c>
      <c r="D206" s="15" t="s">
        <v>80</v>
      </c>
      <c r="E206" s="15"/>
      <c r="F206" s="38">
        <f>F207</f>
        <v>835.39</v>
      </c>
      <c r="G206" s="38">
        <f t="shared" si="74"/>
        <v>662.64558999999997</v>
      </c>
      <c r="H206" s="45">
        <f t="shared" ref="H206:H269" si="75">G206/F206*100</f>
        <v>79.321704832473444</v>
      </c>
    </row>
    <row r="207" spans="1:8" ht="31.5" customHeight="1">
      <c r="A207" s="29">
        <v>175</v>
      </c>
      <c r="B207" s="13" t="s">
        <v>82</v>
      </c>
      <c r="C207" s="14" t="s">
        <v>153</v>
      </c>
      <c r="D207" s="15" t="s">
        <v>79</v>
      </c>
      <c r="E207" s="15"/>
      <c r="F207" s="38">
        <f>F208</f>
        <v>835.39</v>
      </c>
      <c r="G207" s="38">
        <f t="shared" si="74"/>
        <v>662.64558999999997</v>
      </c>
      <c r="H207" s="45">
        <f t="shared" si="75"/>
        <v>79.321704832473444</v>
      </c>
    </row>
    <row r="208" spans="1:8" ht="15.75">
      <c r="A208" s="29">
        <v>176</v>
      </c>
      <c r="B208" s="13" t="s">
        <v>108</v>
      </c>
      <c r="C208" s="14" t="s">
        <v>153</v>
      </c>
      <c r="D208" s="15" t="s">
        <v>79</v>
      </c>
      <c r="E208" s="15" t="s">
        <v>98</v>
      </c>
      <c r="F208" s="38">
        <f>F209</f>
        <v>835.39</v>
      </c>
      <c r="G208" s="38">
        <f t="shared" si="74"/>
        <v>662.64558999999997</v>
      </c>
      <c r="H208" s="45">
        <f t="shared" si="75"/>
        <v>79.321704832473444</v>
      </c>
    </row>
    <row r="209" spans="1:8" ht="62.25" customHeight="1">
      <c r="A209" s="29">
        <v>177</v>
      </c>
      <c r="B209" s="13" t="s">
        <v>7</v>
      </c>
      <c r="C209" s="14" t="s">
        <v>153</v>
      </c>
      <c r="D209" s="15" t="s">
        <v>79</v>
      </c>
      <c r="E209" s="15" t="s">
        <v>8</v>
      </c>
      <c r="F209" s="38">
        <f>811.51+16.4+40.4-37.62+4.7</f>
        <v>835.39</v>
      </c>
      <c r="G209" s="38">
        <v>662.64558999999997</v>
      </c>
      <c r="H209" s="45">
        <f t="shared" si="75"/>
        <v>79.321704832473444</v>
      </c>
    </row>
    <row r="210" spans="1:8" ht="16.5" customHeight="1">
      <c r="A210" s="29">
        <v>178</v>
      </c>
      <c r="B210" s="13" t="s">
        <v>45</v>
      </c>
      <c r="C210" s="14" t="s">
        <v>153</v>
      </c>
      <c r="D210" s="15"/>
      <c r="E210" s="15"/>
      <c r="F210" s="38">
        <f>F211</f>
        <v>162</v>
      </c>
      <c r="G210" s="38">
        <f t="shared" ref="G210:G213" si="76">G211</f>
        <v>159.08839999999998</v>
      </c>
      <c r="H210" s="45">
        <f t="shared" si="75"/>
        <v>98.202716049382701</v>
      </c>
    </row>
    <row r="211" spans="1:8" ht="15.75">
      <c r="A211" s="29">
        <v>179</v>
      </c>
      <c r="B211" s="13" t="s">
        <v>110</v>
      </c>
      <c r="C211" s="14" t="s">
        <v>153</v>
      </c>
      <c r="D211" s="15" t="s">
        <v>102</v>
      </c>
      <c r="E211" s="15"/>
      <c r="F211" s="38">
        <f>F212</f>
        <v>162</v>
      </c>
      <c r="G211" s="38">
        <f t="shared" si="76"/>
        <v>159.08839999999998</v>
      </c>
      <c r="H211" s="45">
        <f t="shared" si="75"/>
        <v>98.202716049382701</v>
      </c>
    </row>
    <row r="212" spans="1:8" ht="31.5">
      <c r="A212" s="29">
        <v>180</v>
      </c>
      <c r="B212" s="13" t="s">
        <v>64</v>
      </c>
      <c r="C212" s="14" t="s">
        <v>153</v>
      </c>
      <c r="D212" s="15" t="s">
        <v>101</v>
      </c>
      <c r="E212" s="15"/>
      <c r="F212" s="38">
        <f>F213</f>
        <v>162</v>
      </c>
      <c r="G212" s="38">
        <f t="shared" si="76"/>
        <v>159.08839999999998</v>
      </c>
      <c r="H212" s="45">
        <f t="shared" si="75"/>
        <v>98.202716049382701</v>
      </c>
    </row>
    <row r="213" spans="1:8" ht="15.75">
      <c r="A213" s="29">
        <v>181</v>
      </c>
      <c r="B213" s="13" t="s">
        <v>108</v>
      </c>
      <c r="C213" s="14" t="s">
        <v>153</v>
      </c>
      <c r="D213" s="15" t="s">
        <v>101</v>
      </c>
      <c r="E213" s="15" t="s">
        <v>98</v>
      </c>
      <c r="F213" s="38">
        <f>F214</f>
        <v>162</v>
      </c>
      <c r="G213" s="38">
        <f t="shared" si="76"/>
        <v>159.08839999999998</v>
      </c>
      <c r="H213" s="45">
        <f t="shared" si="75"/>
        <v>98.202716049382701</v>
      </c>
    </row>
    <row r="214" spans="1:8" ht="62.25" customHeight="1">
      <c r="A214" s="29">
        <v>182</v>
      </c>
      <c r="B214" s="13" t="s">
        <v>7</v>
      </c>
      <c r="C214" s="14" t="s">
        <v>153</v>
      </c>
      <c r="D214" s="15" t="s">
        <v>101</v>
      </c>
      <c r="E214" s="15" t="s">
        <v>8</v>
      </c>
      <c r="F214" s="38">
        <f>157+5</f>
        <v>162</v>
      </c>
      <c r="G214" s="38">
        <f>3.58468+155.50372</f>
        <v>159.08839999999998</v>
      </c>
      <c r="H214" s="45">
        <f t="shared" si="75"/>
        <v>98.202716049382701</v>
      </c>
    </row>
    <row r="215" spans="1:8" ht="31.5">
      <c r="A215" s="29">
        <v>183</v>
      </c>
      <c r="B215" s="13" t="s">
        <v>115</v>
      </c>
      <c r="C215" s="14" t="s">
        <v>154</v>
      </c>
      <c r="D215" s="15" t="s">
        <v>3</v>
      </c>
      <c r="E215" s="15"/>
      <c r="F215" s="38">
        <f>F217</f>
        <v>671.31</v>
      </c>
      <c r="G215" s="38">
        <f t="shared" ref="G215" si="77">G217</f>
        <v>641.57126000000005</v>
      </c>
      <c r="H215" s="45">
        <f t="shared" si="75"/>
        <v>95.570043646005587</v>
      </c>
    </row>
    <row r="216" spans="1:8" ht="77.25" customHeight="1">
      <c r="A216" s="29">
        <v>184</v>
      </c>
      <c r="B216" s="13" t="s">
        <v>111</v>
      </c>
      <c r="C216" s="14" t="s">
        <v>154</v>
      </c>
      <c r="D216" s="15" t="s">
        <v>100</v>
      </c>
      <c r="E216" s="15"/>
      <c r="F216" s="38">
        <f>F217</f>
        <v>671.31</v>
      </c>
      <c r="G216" s="38">
        <f t="shared" ref="G216:G218" si="78">G217</f>
        <v>641.57126000000005</v>
      </c>
      <c r="H216" s="45">
        <f t="shared" si="75"/>
        <v>95.570043646005587</v>
      </c>
    </row>
    <row r="217" spans="1:8" ht="31.5">
      <c r="A217" s="29">
        <v>185</v>
      </c>
      <c r="B217" s="13" t="s">
        <v>107</v>
      </c>
      <c r="C217" s="14" t="s">
        <v>154</v>
      </c>
      <c r="D217" s="15" t="s">
        <v>99</v>
      </c>
      <c r="E217" s="15"/>
      <c r="F217" s="38">
        <f>F218</f>
        <v>671.31</v>
      </c>
      <c r="G217" s="38">
        <f t="shared" si="78"/>
        <v>641.57126000000005</v>
      </c>
      <c r="H217" s="45">
        <f t="shared" si="75"/>
        <v>95.570043646005587</v>
      </c>
    </row>
    <row r="218" spans="1:8" ht="15.75">
      <c r="A218" s="29">
        <v>186</v>
      </c>
      <c r="B218" s="13" t="s">
        <v>108</v>
      </c>
      <c r="C218" s="14" t="s">
        <v>154</v>
      </c>
      <c r="D218" s="15" t="s">
        <v>99</v>
      </c>
      <c r="E218" s="15" t="s">
        <v>98</v>
      </c>
      <c r="F218" s="38">
        <f>F219</f>
        <v>671.31</v>
      </c>
      <c r="G218" s="38">
        <f t="shared" si="78"/>
        <v>641.57126000000005</v>
      </c>
      <c r="H218" s="45">
        <f t="shared" si="75"/>
        <v>95.570043646005587</v>
      </c>
    </row>
    <row r="219" spans="1:8" ht="62.25" customHeight="1">
      <c r="A219" s="29">
        <v>187</v>
      </c>
      <c r="B219" s="13" t="s">
        <v>7</v>
      </c>
      <c r="C219" s="14" t="s">
        <v>154</v>
      </c>
      <c r="D219" s="15" t="s">
        <v>99</v>
      </c>
      <c r="E219" s="15" t="s">
        <v>8</v>
      </c>
      <c r="F219" s="38">
        <v>671.31</v>
      </c>
      <c r="G219" s="38">
        <f>493.2411+148.33016</f>
        <v>641.57126000000005</v>
      </c>
      <c r="H219" s="45">
        <f t="shared" si="75"/>
        <v>95.570043646005587</v>
      </c>
    </row>
    <row r="220" spans="1:8" ht="15.75">
      <c r="A220" s="29">
        <v>188</v>
      </c>
      <c r="B220" s="13" t="s">
        <v>174</v>
      </c>
      <c r="C220" s="14" t="str">
        <f>C222</f>
        <v>9010080110</v>
      </c>
      <c r="D220" s="15"/>
      <c r="E220" s="15"/>
      <c r="F220" s="38">
        <f>F222</f>
        <v>3</v>
      </c>
      <c r="G220" s="38">
        <f t="shared" ref="G220" si="79">G222</f>
        <v>0</v>
      </c>
      <c r="H220" s="45">
        <f t="shared" si="75"/>
        <v>0</v>
      </c>
    </row>
    <row r="221" spans="1:8" ht="15.75">
      <c r="A221" s="29">
        <v>189</v>
      </c>
      <c r="B221" s="13" t="s">
        <v>110</v>
      </c>
      <c r="C221" s="14" t="s">
        <v>155</v>
      </c>
      <c r="D221" s="15" t="s">
        <v>102</v>
      </c>
      <c r="E221" s="15"/>
      <c r="F221" s="38">
        <f>F222</f>
        <v>3</v>
      </c>
      <c r="G221" s="38">
        <f t="shared" ref="G221" si="80">G222</f>
        <v>0</v>
      </c>
      <c r="H221" s="45">
        <f t="shared" si="75"/>
        <v>0</v>
      </c>
    </row>
    <row r="222" spans="1:8" ht="15.75">
      <c r="A222" s="29">
        <v>190</v>
      </c>
      <c r="B222" s="18" t="s">
        <v>50</v>
      </c>
      <c r="C222" s="14" t="s">
        <v>155</v>
      </c>
      <c r="D222" s="15" t="s">
        <v>34</v>
      </c>
      <c r="E222" s="15"/>
      <c r="F222" s="38">
        <f>F224</f>
        <v>3</v>
      </c>
      <c r="G222" s="38">
        <f t="shared" ref="G222" si="81">G224</f>
        <v>0</v>
      </c>
      <c r="H222" s="45">
        <f t="shared" si="75"/>
        <v>0</v>
      </c>
    </row>
    <row r="223" spans="1:8" ht="15.75">
      <c r="A223" s="29">
        <v>191</v>
      </c>
      <c r="B223" s="28" t="s">
        <v>108</v>
      </c>
      <c r="C223" s="14" t="s">
        <v>155</v>
      </c>
      <c r="D223" s="15" t="s">
        <v>34</v>
      </c>
      <c r="E223" s="15" t="s">
        <v>98</v>
      </c>
      <c r="F223" s="38">
        <f>F224</f>
        <v>3</v>
      </c>
      <c r="G223" s="38">
        <f t="shared" ref="G223" si="82">G224</f>
        <v>0</v>
      </c>
      <c r="H223" s="45">
        <f t="shared" si="75"/>
        <v>0</v>
      </c>
    </row>
    <row r="224" spans="1:8" ht="15.75">
      <c r="A224" s="29">
        <v>192</v>
      </c>
      <c r="B224" s="13" t="s">
        <v>9</v>
      </c>
      <c r="C224" s="14" t="s">
        <v>155</v>
      </c>
      <c r="D224" s="15" t="s">
        <v>34</v>
      </c>
      <c r="E224" s="15" t="s">
        <v>10</v>
      </c>
      <c r="F224" s="38">
        <v>3</v>
      </c>
      <c r="G224" s="38">
        <v>0</v>
      </c>
      <c r="H224" s="45">
        <f t="shared" si="75"/>
        <v>0</v>
      </c>
    </row>
    <row r="225" spans="1:8" ht="47.25">
      <c r="A225" s="29">
        <v>193</v>
      </c>
      <c r="B225" s="13" t="s">
        <v>12</v>
      </c>
      <c r="C225" s="14" t="s">
        <v>156</v>
      </c>
      <c r="D225" s="15"/>
      <c r="E225" s="15"/>
      <c r="F225" s="38">
        <f>F227</f>
        <v>14.6</v>
      </c>
      <c r="G225" s="38">
        <f t="shared" ref="G225" si="83">G227</f>
        <v>14.6</v>
      </c>
      <c r="H225" s="45">
        <f t="shared" si="75"/>
        <v>100</v>
      </c>
    </row>
    <row r="226" spans="1:8" ht="31.5">
      <c r="A226" s="29">
        <v>194</v>
      </c>
      <c r="B226" s="13" t="s">
        <v>81</v>
      </c>
      <c r="C226" s="14" t="s">
        <v>156</v>
      </c>
      <c r="D226" s="15" t="s">
        <v>80</v>
      </c>
      <c r="E226" s="15"/>
      <c r="F226" s="38">
        <f>F227</f>
        <v>14.6</v>
      </c>
      <c r="G226" s="38">
        <f t="shared" ref="G226:G228" si="84">G227</f>
        <v>14.6</v>
      </c>
      <c r="H226" s="45">
        <f t="shared" si="75"/>
        <v>100</v>
      </c>
    </row>
    <row r="227" spans="1:8" ht="30" customHeight="1">
      <c r="A227" s="29">
        <v>195</v>
      </c>
      <c r="B227" s="13" t="s">
        <v>82</v>
      </c>
      <c r="C227" s="14" t="s">
        <v>156</v>
      </c>
      <c r="D227" s="15" t="s">
        <v>79</v>
      </c>
      <c r="E227" s="15"/>
      <c r="F227" s="38">
        <f>F228</f>
        <v>14.6</v>
      </c>
      <c r="G227" s="38">
        <f t="shared" si="84"/>
        <v>14.6</v>
      </c>
      <c r="H227" s="45">
        <f t="shared" si="75"/>
        <v>100</v>
      </c>
    </row>
    <row r="228" spans="1:8" ht="15.75">
      <c r="A228" s="29">
        <v>196</v>
      </c>
      <c r="B228" s="28" t="s">
        <v>108</v>
      </c>
      <c r="C228" s="14" t="s">
        <v>156</v>
      </c>
      <c r="D228" s="15" t="s">
        <v>79</v>
      </c>
      <c r="E228" s="15" t="s">
        <v>98</v>
      </c>
      <c r="F228" s="38">
        <f>F229</f>
        <v>14.6</v>
      </c>
      <c r="G228" s="38">
        <f t="shared" si="84"/>
        <v>14.6</v>
      </c>
      <c r="H228" s="45">
        <f t="shared" si="75"/>
        <v>100</v>
      </c>
    </row>
    <row r="229" spans="1:8" ht="15.75">
      <c r="A229" s="29">
        <v>197</v>
      </c>
      <c r="B229" s="28" t="s">
        <v>54</v>
      </c>
      <c r="C229" s="14" t="s">
        <v>156</v>
      </c>
      <c r="D229" s="15" t="s">
        <v>79</v>
      </c>
      <c r="E229" s="15" t="s">
        <v>11</v>
      </c>
      <c r="F229" s="38">
        <v>14.6</v>
      </c>
      <c r="G229" s="38">
        <v>14.6</v>
      </c>
      <c r="H229" s="45">
        <f t="shared" si="75"/>
        <v>100</v>
      </c>
    </row>
    <row r="230" spans="1:8" ht="47.25">
      <c r="A230" s="29">
        <v>198</v>
      </c>
      <c r="B230" s="13" t="s">
        <v>37</v>
      </c>
      <c r="C230" s="14" t="s">
        <v>157</v>
      </c>
      <c r="D230" s="15"/>
      <c r="E230" s="15"/>
      <c r="F230" s="38">
        <f>F232</f>
        <v>2.2240000000000002</v>
      </c>
      <c r="G230" s="38">
        <f t="shared" ref="G230" si="85">G232</f>
        <v>2.2240000000000002</v>
      </c>
      <c r="H230" s="45">
        <f t="shared" si="75"/>
        <v>100</v>
      </c>
    </row>
    <row r="231" spans="1:8" ht="15.75">
      <c r="A231" s="29">
        <v>199</v>
      </c>
      <c r="B231" s="13" t="s">
        <v>110</v>
      </c>
      <c r="C231" s="14" t="s">
        <v>157</v>
      </c>
      <c r="D231" s="15" t="s">
        <v>102</v>
      </c>
      <c r="E231" s="15"/>
      <c r="F231" s="38">
        <f>F232</f>
        <v>2.2240000000000002</v>
      </c>
      <c r="G231" s="38">
        <f t="shared" ref="G231:G233" si="86">G232</f>
        <v>2.2240000000000002</v>
      </c>
      <c r="H231" s="45">
        <f t="shared" si="75"/>
        <v>100</v>
      </c>
    </row>
    <row r="232" spans="1:8" ht="15" customHeight="1">
      <c r="A232" s="29">
        <v>200</v>
      </c>
      <c r="B232" s="24" t="s">
        <v>64</v>
      </c>
      <c r="C232" s="14" t="s">
        <v>157</v>
      </c>
      <c r="D232" s="15" t="s">
        <v>101</v>
      </c>
      <c r="E232" s="15"/>
      <c r="F232" s="38">
        <f>F233</f>
        <v>2.2240000000000002</v>
      </c>
      <c r="G232" s="38">
        <f t="shared" si="86"/>
        <v>2.2240000000000002</v>
      </c>
      <c r="H232" s="45">
        <f t="shared" si="75"/>
        <v>100</v>
      </c>
    </row>
    <row r="233" spans="1:8" ht="15.75">
      <c r="A233" s="29">
        <v>201</v>
      </c>
      <c r="B233" s="28" t="s">
        <v>108</v>
      </c>
      <c r="C233" s="14" t="s">
        <v>157</v>
      </c>
      <c r="D233" s="15" t="s">
        <v>101</v>
      </c>
      <c r="E233" s="15" t="s">
        <v>98</v>
      </c>
      <c r="F233" s="38">
        <f>F234</f>
        <v>2.2240000000000002</v>
      </c>
      <c r="G233" s="38">
        <f t="shared" si="86"/>
        <v>2.2240000000000002</v>
      </c>
      <c r="H233" s="45">
        <f t="shared" si="75"/>
        <v>100</v>
      </c>
    </row>
    <row r="234" spans="1:8" ht="15.75">
      <c r="A234" s="29">
        <v>202</v>
      </c>
      <c r="B234" s="28" t="s">
        <v>54</v>
      </c>
      <c r="C234" s="14" t="s">
        <v>157</v>
      </c>
      <c r="D234" s="15" t="s">
        <v>101</v>
      </c>
      <c r="E234" s="15" t="s">
        <v>11</v>
      </c>
      <c r="F234" s="38">
        <f>2.5-0.276</f>
        <v>2.2240000000000002</v>
      </c>
      <c r="G234" s="38">
        <f t="shared" ref="G234" si="87">2.5-0.276</f>
        <v>2.2240000000000002</v>
      </c>
      <c r="H234" s="45">
        <f t="shared" si="75"/>
        <v>100</v>
      </c>
    </row>
    <row r="235" spans="1:8" ht="31.5" customHeight="1">
      <c r="A235" s="29">
        <v>203</v>
      </c>
      <c r="B235" s="13" t="s">
        <v>38</v>
      </c>
      <c r="C235" s="14" t="s">
        <v>158</v>
      </c>
      <c r="D235" s="15"/>
      <c r="E235" s="15"/>
      <c r="F235" s="38">
        <f>F237</f>
        <v>515.87874999999997</v>
      </c>
      <c r="G235" s="38">
        <f t="shared" ref="G235" si="88">G237</f>
        <v>364.83533</v>
      </c>
      <c r="H235" s="45">
        <f t="shared" si="75"/>
        <v>70.721139415027281</v>
      </c>
    </row>
    <row r="236" spans="1:8" ht="31.5">
      <c r="A236" s="29">
        <v>204</v>
      </c>
      <c r="B236" s="13" t="s">
        <v>81</v>
      </c>
      <c r="C236" s="14" t="s">
        <v>158</v>
      </c>
      <c r="D236" s="15" t="s">
        <v>80</v>
      </c>
      <c r="E236" s="15"/>
      <c r="F236" s="38">
        <f>F237</f>
        <v>515.87874999999997</v>
      </c>
      <c r="G236" s="38">
        <f t="shared" ref="G236:G238" si="89">G237</f>
        <v>364.83533</v>
      </c>
      <c r="H236" s="45">
        <f t="shared" si="75"/>
        <v>70.721139415027281</v>
      </c>
    </row>
    <row r="237" spans="1:8" ht="31.5" customHeight="1">
      <c r="A237" s="29">
        <v>205</v>
      </c>
      <c r="B237" s="13" t="s">
        <v>82</v>
      </c>
      <c r="C237" s="14" t="s">
        <v>158</v>
      </c>
      <c r="D237" s="15" t="s">
        <v>79</v>
      </c>
      <c r="E237" s="15"/>
      <c r="F237" s="38">
        <f>F238</f>
        <v>515.87874999999997</v>
      </c>
      <c r="G237" s="38">
        <f t="shared" si="89"/>
        <v>364.83533</v>
      </c>
      <c r="H237" s="45">
        <f t="shared" si="75"/>
        <v>70.721139415027281</v>
      </c>
    </row>
    <row r="238" spans="1:8" ht="15.75">
      <c r="A238" s="29">
        <v>206</v>
      </c>
      <c r="B238" s="28" t="s">
        <v>108</v>
      </c>
      <c r="C238" s="14" t="s">
        <v>158</v>
      </c>
      <c r="D238" s="15" t="s">
        <v>79</v>
      </c>
      <c r="E238" s="15" t="s">
        <v>98</v>
      </c>
      <c r="F238" s="38">
        <f>F239</f>
        <v>515.87874999999997</v>
      </c>
      <c r="G238" s="38">
        <f t="shared" si="89"/>
        <v>364.83533</v>
      </c>
      <c r="H238" s="45">
        <f t="shared" si="75"/>
        <v>70.721139415027281</v>
      </c>
    </row>
    <row r="239" spans="1:8" ht="15.75">
      <c r="A239" s="29">
        <v>207</v>
      </c>
      <c r="B239" s="28" t="s">
        <v>54</v>
      </c>
      <c r="C239" s="14" t="s">
        <v>158</v>
      </c>
      <c r="D239" s="15" t="s">
        <v>79</v>
      </c>
      <c r="E239" s="15" t="s">
        <v>11</v>
      </c>
      <c r="F239" s="38">
        <f>580.4-31.41482-3.80519-42+12.69876</f>
        <v>515.87874999999997</v>
      </c>
      <c r="G239" s="38">
        <f>364.83533</f>
        <v>364.83533</v>
      </c>
      <c r="H239" s="45">
        <f t="shared" si="75"/>
        <v>70.721139415027281</v>
      </c>
    </row>
    <row r="240" spans="1:8" ht="46.5" customHeight="1">
      <c r="A240" s="29">
        <v>208</v>
      </c>
      <c r="B240" s="13" t="s">
        <v>30</v>
      </c>
      <c r="C240" s="14" t="s">
        <v>159</v>
      </c>
      <c r="D240" s="15"/>
      <c r="E240" s="15"/>
      <c r="F240" s="38">
        <f>F242</f>
        <v>19.8</v>
      </c>
      <c r="G240" s="38">
        <f t="shared" ref="G240" si="90">G242</f>
        <v>19.8</v>
      </c>
      <c r="H240" s="45">
        <f t="shared" si="75"/>
        <v>100</v>
      </c>
    </row>
    <row r="241" spans="1:8" ht="31.5">
      <c r="A241" s="29">
        <v>209</v>
      </c>
      <c r="B241" s="13" t="s">
        <v>81</v>
      </c>
      <c r="C241" s="14" t="s">
        <v>159</v>
      </c>
      <c r="D241" s="15" t="s">
        <v>80</v>
      </c>
      <c r="E241" s="15"/>
      <c r="F241" s="38">
        <f>F242</f>
        <v>19.8</v>
      </c>
      <c r="G241" s="38">
        <f t="shared" ref="G241:G243" si="91">G242</f>
        <v>19.8</v>
      </c>
      <c r="H241" s="45">
        <f t="shared" si="75"/>
        <v>100</v>
      </c>
    </row>
    <row r="242" spans="1:8" ht="29.25" customHeight="1">
      <c r="A242" s="29">
        <v>210</v>
      </c>
      <c r="B242" s="13" t="s">
        <v>82</v>
      </c>
      <c r="C242" s="14" t="s">
        <v>159</v>
      </c>
      <c r="D242" s="15" t="s">
        <v>79</v>
      </c>
      <c r="E242" s="15"/>
      <c r="F242" s="38">
        <f>F243</f>
        <v>19.8</v>
      </c>
      <c r="G242" s="38">
        <f t="shared" si="91"/>
        <v>19.8</v>
      </c>
      <c r="H242" s="45">
        <f t="shared" si="75"/>
        <v>100</v>
      </c>
    </row>
    <row r="243" spans="1:8" ht="15.75">
      <c r="A243" s="29">
        <v>211</v>
      </c>
      <c r="B243" s="28" t="s">
        <v>108</v>
      </c>
      <c r="C243" s="14" t="s">
        <v>159</v>
      </c>
      <c r="D243" s="15" t="s">
        <v>79</v>
      </c>
      <c r="E243" s="15" t="s">
        <v>98</v>
      </c>
      <c r="F243" s="38">
        <f>F244</f>
        <v>19.8</v>
      </c>
      <c r="G243" s="38">
        <f t="shared" si="91"/>
        <v>19.8</v>
      </c>
      <c r="H243" s="45">
        <f t="shared" si="75"/>
        <v>100</v>
      </c>
    </row>
    <row r="244" spans="1:8" ht="15.75">
      <c r="A244" s="29">
        <v>212</v>
      </c>
      <c r="B244" s="28" t="s">
        <v>54</v>
      </c>
      <c r="C244" s="14" t="s">
        <v>159</v>
      </c>
      <c r="D244" s="15" t="s">
        <v>79</v>
      </c>
      <c r="E244" s="15" t="s">
        <v>11</v>
      </c>
      <c r="F244" s="38">
        <v>19.8</v>
      </c>
      <c r="G244" s="38">
        <v>19.8</v>
      </c>
      <c r="H244" s="45">
        <f t="shared" si="75"/>
        <v>100</v>
      </c>
    </row>
    <row r="245" spans="1:8" ht="31.5">
      <c r="A245" s="29">
        <v>213</v>
      </c>
      <c r="B245" s="28" t="s">
        <v>165</v>
      </c>
      <c r="C245" s="14" t="s">
        <v>167</v>
      </c>
      <c r="D245" s="15"/>
      <c r="E245" s="15"/>
      <c r="F245" s="38">
        <f>F246</f>
        <v>2</v>
      </c>
      <c r="G245" s="38">
        <f t="shared" ref="G245:G248" si="92">G246</f>
        <v>0</v>
      </c>
      <c r="H245" s="45">
        <f t="shared" si="75"/>
        <v>0</v>
      </c>
    </row>
    <row r="246" spans="1:8" ht="31.5">
      <c r="A246" s="29">
        <v>214</v>
      </c>
      <c r="B246" s="13" t="s">
        <v>81</v>
      </c>
      <c r="C246" s="14" t="s">
        <v>167</v>
      </c>
      <c r="D246" s="15" t="s">
        <v>80</v>
      </c>
      <c r="E246" s="15"/>
      <c r="F246" s="38">
        <f>F247</f>
        <v>2</v>
      </c>
      <c r="G246" s="38">
        <f t="shared" si="92"/>
        <v>0</v>
      </c>
      <c r="H246" s="45">
        <f t="shared" si="75"/>
        <v>0</v>
      </c>
    </row>
    <row r="247" spans="1:8" ht="29.25" customHeight="1">
      <c r="A247" s="29">
        <v>215</v>
      </c>
      <c r="B247" s="13" t="s">
        <v>82</v>
      </c>
      <c r="C247" s="14" t="s">
        <v>167</v>
      </c>
      <c r="D247" s="15" t="s">
        <v>79</v>
      </c>
      <c r="E247" s="15"/>
      <c r="F247" s="38">
        <f>F248</f>
        <v>2</v>
      </c>
      <c r="G247" s="38">
        <f t="shared" si="92"/>
        <v>0</v>
      </c>
      <c r="H247" s="45">
        <f t="shared" si="75"/>
        <v>0</v>
      </c>
    </row>
    <row r="248" spans="1:8" ht="15.75">
      <c r="A248" s="29">
        <v>216</v>
      </c>
      <c r="B248" s="28" t="s">
        <v>108</v>
      </c>
      <c r="C248" s="14" t="s">
        <v>167</v>
      </c>
      <c r="D248" s="15" t="s">
        <v>79</v>
      </c>
      <c r="E248" s="15" t="s">
        <v>98</v>
      </c>
      <c r="F248" s="38">
        <f>F249</f>
        <v>2</v>
      </c>
      <c r="G248" s="38">
        <f t="shared" si="92"/>
        <v>0</v>
      </c>
      <c r="H248" s="45">
        <f t="shared" si="75"/>
        <v>0</v>
      </c>
    </row>
    <row r="249" spans="1:8" ht="15.75">
      <c r="A249" s="29">
        <v>217</v>
      </c>
      <c r="B249" s="28" t="s">
        <v>54</v>
      </c>
      <c r="C249" s="14" t="s">
        <v>167</v>
      </c>
      <c r="D249" s="15" t="s">
        <v>79</v>
      </c>
      <c r="E249" s="15" t="s">
        <v>11</v>
      </c>
      <c r="F249" s="38">
        <v>2</v>
      </c>
      <c r="G249" s="38">
        <v>0</v>
      </c>
      <c r="H249" s="45">
        <f t="shared" si="75"/>
        <v>0</v>
      </c>
    </row>
    <row r="250" spans="1:8" ht="63">
      <c r="A250" s="29">
        <v>218</v>
      </c>
      <c r="B250" s="13" t="s">
        <v>43</v>
      </c>
      <c r="C250" s="14" t="s">
        <v>160</v>
      </c>
      <c r="D250" s="15"/>
      <c r="E250" s="15"/>
      <c r="F250" s="38">
        <f>F252</f>
        <v>26</v>
      </c>
      <c r="G250" s="38">
        <f>G252</f>
        <v>26</v>
      </c>
      <c r="H250" s="45">
        <f t="shared" si="75"/>
        <v>100</v>
      </c>
    </row>
    <row r="251" spans="1:8" ht="15.75">
      <c r="A251" s="29">
        <v>219</v>
      </c>
      <c r="B251" s="13" t="s">
        <v>104</v>
      </c>
      <c r="C251" s="14" t="s">
        <v>160</v>
      </c>
      <c r="D251" s="15" t="s">
        <v>103</v>
      </c>
      <c r="E251" s="15"/>
      <c r="F251" s="38">
        <f>F252</f>
        <v>26</v>
      </c>
      <c r="G251" s="38">
        <f t="shared" ref="G251:G253" si="93">G252</f>
        <v>26</v>
      </c>
      <c r="H251" s="45">
        <f t="shared" si="75"/>
        <v>100</v>
      </c>
    </row>
    <row r="252" spans="1:8" ht="15.75">
      <c r="A252" s="29">
        <v>220</v>
      </c>
      <c r="B252" s="13" t="s">
        <v>49</v>
      </c>
      <c r="C252" s="14" t="s">
        <v>160</v>
      </c>
      <c r="D252" s="15" t="s">
        <v>39</v>
      </c>
      <c r="E252" s="15"/>
      <c r="F252" s="38">
        <f>F253</f>
        <v>26</v>
      </c>
      <c r="G252" s="38">
        <f t="shared" si="93"/>
        <v>26</v>
      </c>
      <c r="H252" s="45">
        <f t="shared" si="75"/>
        <v>100</v>
      </c>
    </row>
    <row r="253" spans="1:8" ht="15.75">
      <c r="A253" s="29">
        <v>221</v>
      </c>
      <c r="B253" s="28" t="s">
        <v>108</v>
      </c>
      <c r="C253" s="14" t="s">
        <v>160</v>
      </c>
      <c r="D253" s="15" t="s">
        <v>39</v>
      </c>
      <c r="E253" s="15" t="s">
        <v>98</v>
      </c>
      <c r="F253" s="38">
        <f>F254</f>
        <v>26</v>
      </c>
      <c r="G253" s="38">
        <f t="shared" si="93"/>
        <v>26</v>
      </c>
      <c r="H253" s="45">
        <f t="shared" si="75"/>
        <v>100</v>
      </c>
    </row>
    <row r="254" spans="1:8" ht="15.75">
      <c r="A254" s="29">
        <v>222</v>
      </c>
      <c r="B254" s="28" t="s">
        <v>54</v>
      </c>
      <c r="C254" s="14" t="s">
        <v>160</v>
      </c>
      <c r="D254" s="15" t="s">
        <v>39</v>
      </c>
      <c r="E254" s="15" t="s">
        <v>11</v>
      </c>
      <c r="F254" s="38">
        <v>26</v>
      </c>
      <c r="G254" s="38">
        <v>26</v>
      </c>
      <c r="H254" s="45">
        <f t="shared" si="75"/>
        <v>100</v>
      </c>
    </row>
    <row r="255" spans="1:8" ht="31.5">
      <c r="A255" s="43">
        <v>223</v>
      </c>
      <c r="B255" s="28" t="s">
        <v>57</v>
      </c>
      <c r="C255" s="14" t="s">
        <v>161</v>
      </c>
      <c r="D255" s="15"/>
      <c r="E255" s="15"/>
      <c r="F255" s="38">
        <f>F256</f>
        <v>247.5</v>
      </c>
      <c r="G255" s="38">
        <f t="shared" ref="G255" si="94">G256</f>
        <v>247.5</v>
      </c>
      <c r="H255" s="45">
        <f t="shared" si="75"/>
        <v>100</v>
      </c>
    </row>
    <row r="256" spans="1:8" ht="30.75" customHeight="1">
      <c r="A256" s="43">
        <v>224</v>
      </c>
      <c r="B256" s="13" t="s">
        <v>53</v>
      </c>
      <c r="C256" s="14" t="s">
        <v>162</v>
      </c>
      <c r="D256" s="15"/>
      <c r="E256" s="15"/>
      <c r="F256" s="38">
        <f>F258+F262</f>
        <v>247.5</v>
      </c>
      <c r="G256" s="38">
        <f t="shared" ref="G256" si="95">G258+G262</f>
        <v>247.5</v>
      </c>
      <c r="H256" s="45">
        <f t="shared" si="75"/>
        <v>100</v>
      </c>
    </row>
    <row r="257" spans="1:8" ht="77.25" customHeight="1">
      <c r="A257" s="43">
        <v>225</v>
      </c>
      <c r="B257" s="13" t="s">
        <v>106</v>
      </c>
      <c r="C257" s="14" t="s">
        <v>162</v>
      </c>
      <c r="D257" s="15" t="s">
        <v>100</v>
      </c>
      <c r="E257" s="15"/>
      <c r="F257" s="38">
        <f>F258</f>
        <v>226.74190999999999</v>
      </c>
      <c r="G257" s="38">
        <f t="shared" ref="G257:G259" si="96">G258</f>
        <v>226.74190999999999</v>
      </c>
      <c r="H257" s="45">
        <f t="shared" si="75"/>
        <v>100</v>
      </c>
    </row>
    <row r="258" spans="1:8" ht="31.5">
      <c r="A258" s="43">
        <v>226</v>
      </c>
      <c r="B258" s="27" t="s">
        <v>107</v>
      </c>
      <c r="C258" s="14" t="s">
        <v>162</v>
      </c>
      <c r="D258" s="15" t="s">
        <v>99</v>
      </c>
      <c r="E258" s="15"/>
      <c r="F258" s="38">
        <f>F259</f>
        <v>226.74190999999999</v>
      </c>
      <c r="G258" s="38">
        <f t="shared" si="96"/>
        <v>226.74190999999999</v>
      </c>
      <c r="H258" s="45">
        <f t="shared" si="75"/>
        <v>100</v>
      </c>
    </row>
    <row r="259" spans="1:8" ht="15.75">
      <c r="A259" s="40">
        <v>227</v>
      </c>
      <c r="B259" s="13" t="s">
        <v>109</v>
      </c>
      <c r="C259" s="14" t="s">
        <v>163</v>
      </c>
      <c r="D259" s="15" t="s">
        <v>99</v>
      </c>
      <c r="E259" s="15" t="s">
        <v>105</v>
      </c>
      <c r="F259" s="38">
        <f>F260</f>
        <v>226.74190999999999</v>
      </c>
      <c r="G259" s="38">
        <f t="shared" si="96"/>
        <v>226.74190999999999</v>
      </c>
      <c r="H259" s="45">
        <f t="shared" si="75"/>
        <v>100</v>
      </c>
    </row>
    <row r="260" spans="1:8" ht="17.25" customHeight="1">
      <c r="A260" s="40">
        <v>228</v>
      </c>
      <c r="B260" s="13" t="s">
        <v>13</v>
      </c>
      <c r="C260" s="14" t="s">
        <v>162</v>
      </c>
      <c r="D260" s="15" t="s">
        <v>99</v>
      </c>
      <c r="E260" s="15" t="s">
        <v>14</v>
      </c>
      <c r="F260" s="38">
        <f>226.87-0.0052-0.12289</f>
        <v>226.74190999999999</v>
      </c>
      <c r="G260" s="38">
        <f>174.2448+52.49711</f>
        <v>226.74190999999999</v>
      </c>
      <c r="H260" s="45">
        <f t="shared" si="75"/>
        <v>100</v>
      </c>
    </row>
    <row r="261" spans="1:8" ht="31.5">
      <c r="A261" s="40">
        <v>229</v>
      </c>
      <c r="B261" s="13" t="s">
        <v>81</v>
      </c>
      <c r="C261" s="14" t="s">
        <v>162</v>
      </c>
      <c r="D261" s="15" t="s">
        <v>80</v>
      </c>
      <c r="E261" s="15"/>
      <c r="F261" s="38">
        <f>F262</f>
        <v>20.758090000000003</v>
      </c>
      <c r="G261" s="38">
        <f t="shared" ref="G261:G262" si="97">G262</f>
        <v>20.758089999999999</v>
      </c>
      <c r="H261" s="45">
        <f t="shared" si="75"/>
        <v>99.999999999999972</v>
      </c>
    </row>
    <row r="262" spans="1:8" ht="30.75" customHeight="1">
      <c r="A262" s="40">
        <v>230</v>
      </c>
      <c r="B262" s="13" t="s">
        <v>82</v>
      </c>
      <c r="C262" s="14" t="s">
        <v>162</v>
      </c>
      <c r="D262" s="15" t="s">
        <v>79</v>
      </c>
      <c r="E262" s="15"/>
      <c r="F262" s="38">
        <f>F263</f>
        <v>20.758090000000003</v>
      </c>
      <c r="G262" s="38">
        <f t="shared" si="97"/>
        <v>20.758089999999999</v>
      </c>
      <c r="H262" s="45">
        <f t="shared" si="75"/>
        <v>99.999999999999972</v>
      </c>
    </row>
    <row r="263" spans="1:8" ht="15.75">
      <c r="A263" s="40">
        <v>231</v>
      </c>
      <c r="B263" s="13" t="s">
        <v>109</v>
      </c>
      <c r="C263" s="14" t="s">
        <v>162</v>
      </c>
      <c r="D263" s="15" t="s">
        <v>79</v>
      </c>
      <c r="E263" s="15" t="s">
        <v>105</v>
      </c>
      <c r="F263" s="38">
        <f>F264</f>
        <v>20.758090000000003</v>
      </c>
      <c r="G263" s="38">
        <f>G264</f>
        <v>20.758089999999999</v>
      </c>
      <c r="H263" s="45">
        <f t="shared" si="75"/>
        <v>99.999999999999972</v>
      </c>
    </row>
    <row r="264" spans="1:8" ht="20.25" customHeight="1">
      <c r="A264" s="43">
        <v>232</v>
      </c>
      <c r="B264" s="48" t="s">
        <v>13</v>
      </c>
      <c r="C264" s="49" t="s">
        <v>162</v>
      </c>
      <c r="D264" s="50" t="s">
        <v>79</v>
      </c>
      <c r="E264" s="50" t="s">
        <v>14</v>
      </c>
      <c r="F264" s="51">
        <f>37.43-22.2+5.4+0.0052+0.12289</f>
        <v>20.758090000000003</v>
      </c>
      <c r="G264" s="51">
        <v>20.758089999999999</v>
      </c>
      <c r="H264" s="45">
        <f t="shared" si="75"/>
        <v>99.999999999999972</v>
      </c>
    </row>
    <row r="265" spans="1:8" ht="15.75">
      <c r="A265" s="43">
        <v>233</v>
      </c>
      <c r="B265" s="25" t="s">
        <v>195</v>
      </c>
      <c r="C265" s="22" t="s">
        <v>194</v>
      </c>
      <c r="D265" s="15"/>
      <c r="E265" s="15"/>
      <c r="F265" s="38">
        <f>F266</f>
        <v>80.584000000000003</v>
      </c>
      <c r="G265" s="38">
        <f>G266</f>
        <v>80.584000000000003</v>
      </c>
      <c r="H265" s="45">
        <f t="shared" si="75"/>
        <v>100</v>
      </c>
    </row>
    <row r="266" spans="1:8" ht="81.75" customHeight="1">
      <c r="A266" s="43">
        <v>234</v>
      </c>
      <c r="B266" s="25" t="s">
        <v>196</v>
      </c>
      <c r="C266" s="22" t="s">
        <v>193</v>
      </c>
      <c r="D266" s="15"/>
      <c r="E266" s="15"/>
      <c r="F266" s="38">
        <f>F268</f>
        <v>80.584000000000003</v>
      </c>
      <c r="G266" s="38">
        <f t="shared" ref="G266" si="98">G268</f>
        <v>80.584000000000003</v>
      </c>
      <c r="H266" s="45">
        <f t="shared" si="75"/>
        <v>100</v>
      </c>
    </row>
    <row r="267" spans="1:8" ht="15.75">
      <c r="A267" s="43">
        <v>235</v>
      </c>
      <c r="B267" s="25" t="s">
        <v>104</v>
      </c>
      <c r="C267" s="22" t="s">
        <v>193</v>
      </c>
      <c r="D267" s="47" t="s">
        <v>103</v>
      </c>
      <c r="E267" s="15"/>
      <c r="F267" s="38">
        <f>F268</f>
        <v>80.584000000000003</v>
      </c>
      <c r="G267" s="38">
        <f t="shared" ref="G267:G269" si="99">G268</f>
        <v>80.584000000000003</v>
      </c>
      <c r="H267" s="45">
        <f t="shared" si="75"/>
        <v>100</v>
      </c>
    </row>
    <row r="268" spans="1:8" ht="15.75">
      <c r="A268" s="43">
        <v>236</v>
      </c>
      <c r="B268" s="25" t="s">
        <v>49</v>
      </c>
      <c r="C268" s="22" t="s">
        <v>193</v>
      </c>
      <c r="D268" s="47" t="s">
        <v>39</v>
      </c>
      <c r="E268" s="15"/>
      <c r="F268" s="38">
        <f>F269</f>
        <v>80.584000000000003</v>
      </c>
      <c r="G268" s="38">
        <f t="shared" si="99"/>
        <v>80.584000000000003</v>
      </c>
      <c r="H268" s="45">
        <f t="shared" si="75"/>
        <v>100</v>
      </c>
    </row>
    <row r="269" spans="1:8" ht="15.75">
      <c r="A269" s="43">
        <v>237</v>
      </c>
      <c r="B269" s="13" t="s">
        <v>94</v>
      </c>
      <c r="C269" s="22" t="s">
        <v>193</v>
      </c>
      <c r="D269" s="47" t="s">
        <v>39</v>
      </c>
      <c r="E269" s="15" t="s">
        <v>90</v>
      </c>
      <c r="F269" s="38">
        <f>F270</f>
        <v>80.584000000000003</v>
      </c>
      <c r="G269" s="38">
        <f t="shared" si="99"/>
        <v>80.584000000000003</v>
      </c>
      <c r="H269" s="45">
        <f t="shared" si="75"/>
        <v>100</v>
      </c>
    </row>
    <row r="270" spans="1:8" ht="15.75">
      <c r="A270" s="43">
        <v>238</v>
      </c>
      <c r="B270" s="13" t="s">
        <v>55</v>
      </c>
      <c r="C270" s="22" t="s">
        <v>193</v>
      </c>
      <c r="D270" s="47" t="s">
        <v>39</v>
      </c>
      <c r="E270" s="15" t="s">
        <v>23</v>
      </c>
      <c r="F270" s="38">
        <f>100-19.416</f>
        <v>80.584000000000003</v>
      </c>
      <c r="G270" s="38">
        <v>80.584000000000003</v>
      </c>
      <c r="H270" s="45">
        <f t="shared" ref="H270:H271" si="100">G270/F270*100</f>
        <v>100</v>
      </c>
    </row>
    <row r="271" spans="1:8" ht="15.75">
      <c r="A271" s="58" t="s">
        <v>41</v>
      </c>
      <c r="B271" s="58"/>
      <c r="C271" s="58"/>
      <c r="D271" s="58"/>
      <c r="E271" s="58"/>
      <c r="F271" s="52">
        <f>+F13+F125+F188+F265</f>
        <v>21771.562509999996</v>
      </c>
      <c r="G271" s="52">
        <f>+G13+G125+G188</f>
        <v>19888.91201</v>
      </c>
      <c r="H271" s="45">
        <f t="shared" si="100"/>
        <v>91.352708382160131</v>
      </c>
    </row>
    <row r="272" spans="1:8" ht="15.75">
      <c r="A272" s="35"/>
      <c r="B272" s="36"/>
    </row>
    <row r="273" spans="1:7">
      <c r="A273" s="36"/>
      <c r="B273" s="36"/>
      <c r="F273" s="6"/>
      <c r="G273" s="3"/>
    </row>
    <row r="274" spans="1:7">
      <c r="F274" s="4"/>
    </row>
  </sheetData>
  <mergeCells count="11">
    <mergeCell ref="G10:G11"/>
    <mergeCell ref="H10:H11"/>
    <mergeCell ref="A271:E271"/>
    <mergeCell ref="A10:A11"/>
    <mergeCell ref="F10:F11"/>
    <mergeCell ref="B10:B11"/>
    <mergeCell ref="B7:F7"/>
    <mergeCell ref="B8:F8"/>
    <mergeCell ref="C10:C11"/>
    <mergeCell ref="D10:D11"/>
    <mergeCell ref="E10:E11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57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2017-04-25T08:23:21Z</cp:lastPrinted>
  <dcterms:created xsi:type="dcterms:W3CDTF">2011-08-29T03:04:42Z</dcterms:created>
  <dcterms:modified xsi:type="dcterms:W3CDTF">2017-04-25T08:23:24Z</dcterms:modified>
</cp:coreProperties>
</file>