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0" windowWidth="17145" windowHeight="11100"/>
  </bookViews>
  <sheets>
    <sheet name="Лист1" sheetId="1" r:id="rId1"/>
  </sheets>
  <definedNames>
    <definedName name="_xlnm.Print_Titles" localSheetId="0">Лист1!$14:$14</definedName>
  </definedNames>
  <calcPr calcId="145621"/>
</workbook>
</file>

<file path=xl/calcChain.xml><?xml version="1.0" encoding="utf-8"?>
<calcChain xmlns="http://schemas.openxmlformats.org/spreadsheetml/2006/main">
  <c r="H39" i="1" l="1"/>
  <c r="H37" i="1"/>
  <c r="H34" i="1"/>
  <c r="H22" i="1"/>
  <c r="H20" i="1"/>
  <c r="H72" i="1" l="1"/>
  <c r="H76" i="1" l="1"/>
  <c r="H30" i="1" l="1"/>
  <c r="H29" i="1" s="1"/>
  <c r="H53" i="1" l="1"/>
  <c r="H52" i="1" s="1"/>
  <c r="H55" i="1" l="1"/>
  <c r="H56" i="1"/>
  <c r="H45" i="1" l="1"/>
  <c r="H44" i="1" s="1"/>
  <c r="H21" i="1" l="1"/>
  <c r="H65" i="1" l="1"/>
  <c r="H67" i="1"/>
  <c r="J64" i="1" l="1"/>
  <c r="H23" i="1"/>
  <c r="J72" i="1"/>
  <c r="I72" i="1"/>
  <c r="I64" i="1"/>
  <c r="H64" i="1"/>
  <c r="I68" i="1"/>
  <c r="J68" i="1"/>
  <c r="H68" i="1"/>
  <c r="J50" i="1"/>
  <c r="J19" i="1"/>
  <c r="J71" i="1"/>
  <c r="J70" i="1" s="1"/>
  <c r="I50" i="1"/>
  <c r="H50" i="1"/>
  <c r="I38" i="1"/>
  <c r="I36" i="1"/>
  <c r="I33" i="1"/>
  <c r="I35" i="1"/>
  <c r="I32" i="1" s="1"/>
  <c r="I48" i="1"/>
  <c r="I41" i="1"/>
  <c r="I40" i="1" s="1"/>
  <c r="I23" i="1"/>
  <c r="I24" i="1"/>
  <c r="J23" i="1"/>
  <c r="J24" i="1"/>
  <c r="I19" i="1"/>
  <c r="J58" i="1"/>
  <c r="J55" i="1" s="1"/>
  <c r="I58" i="1"/>
  <c r="I55" i="1" s="1"/>
  <c r="H58" i="1"/>
  <c r="I71" i="1"/>
  <c r="I70" i="1" s="1"/>
  <c r="I63" i="1"/>
  <c r="I62" i="1" s="1"/>
  <c r="I66" i="1"/>
  <c r="I65" i="1" s="1"/>
  <c r="J63" i="1"/>
  <c r="J62" i="1" s="1"/>
  <c r="J66" i="1"/>
  <c r="J65" i="1" s="1"/>
  <c r="I21" i="1"/>
  <c r="J21" i="1" s="1"/>
  <c r="J18" i="1" s="1"/>
  <c r="J17" i="1" s="1"/>
  <c r="I22" i="1"/>
  <c r="J22" i="1" s="1"/>
  <c r="J34" i="1"/>
  <c r="J33" i="1"/>
  <c r="J38" i="1"/>
  <c r="J41" i="1"/>
  <c r="J40" i="1" s="1"/>
  <c r="J48" i="1"/>
  <c r="I18" i="1"/>
  <c r="I17" i="1" s="1"/>
  <c r="H24" i="1"/>
  <c r="H19" i="1"/>
  <c r="H38" i="1"/>
  <c r="H36" i="1"/>
  <c r="J36" i="1"/>
  <c r="J35" i="1" s="1"/>
  <c r="J32" i="1" s="1"/>
  <c r="H33" i="1"/>
  <c r="H41" i="1"/>
  <c r="H40" i="1" s="1"/>
  <c r="H48" i="1"/>
  <c r="H63" i="1"/>
  <c r="H66" i="1"/>
  <c r="H71" i="1"/>
  <c r="H70" i="1" s="1"/>
  <c r="H18" i="1"/>
  <c r="H17" i="1" s="1"/>
  <c r="H62" i="1"/>
  <c r="J47" i="1"/>
  <c r="J43" i="1"/>
  <c r="I47" i="1"/>
  <c r="I43" i="1" s="1"/>
  <c r="H35" i="1" l="1"/>
  <c r="H32" i="1"/>
  <c r="H47" i="1"/>
  <c r="H43" i="1" s="1"/>
  <c r="H61" i="1"/>
  <c r="H60" i="1" s="1"/>
  <c r="I16" i="1"/>
  <c r="J16" i="1"/>
  <c r="J61" i="1"/>
  <c r="J60" i="1" s="1"/>
  <c r="I61" i="1"/>
  <c r="I60" i="1" s="1"/>
  <c r="H16" i="1" l="1"/>
  <c r="H15" i="1" s="1"/>
  <c r="H73" i="1" s="1"/>
  <c r="H77" i="1" s="1"/>
  <c r="J15" i="1"/>
  <c r="J73" i="1" s="1"/>
  <c r="I15" i="1"/>
  <c r="I73" i="1" s="1"/>
</calcChain>
</file>

<file path=xl/sharedStrings.xml><?xml version="1.0" encoding="utf-8"?>
<sst xmlns="http://schemas.openxmlformats.org/spreadsheetml/2006/main" count="360" uniqueCount="135">
  <si>
    <t>№   п/п</t>
  </si>
  <si>
    <t>Показатели бюджетной классификации по доходам</t>
  </si>
  <si>
    <t>ВСЕГО</t>
  </si>
  <si>
    <t>10000000</t>
  </si>
  <si>
    <t>НАЛОГИ НА ПРИБЫЛЬ, ДОХОДЫ</t>
  </si>
  <si>
    <t>10100000</t>
  </si>
  <si>
    <t>Налог на доходы физических лиц</t>
  </si>
  <si>
    <t>10102000</t>
  </si>
  <si>
    <t>10102020</t>
  </si>
  <si>
    <t>1000</t>
  </si>
  <si>
    <t>182</t>
  </si>
  <si>
    <t>01</t>
  </si>
  <si>
    <t>110</t>
  </si>
  <si>
    <t>НАЛОГИ НА ИМУЩЕСТВО</t>
  </si>
  <si>
    <t>10600000</t>
  </si>
  <si>
    <t>Налог на имущество физических лиц</t>
  </si>
  <si>
    <t>10601000</t>
  </si>
  <si>
    <t>10601030</t>
  </si>
  <si>
    <t>Земельный налог</t>
  </si>
  <si>
    <t>10606000</t>
  </si>
  <si>
    <t>ГОСУДАРСТВЕННАЯ ПОШЛИНА</t>
  </si>
  <si>
    <t>10800000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</si>
  <si>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</si>
  <si>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</t>
  </si>
  <si>
    <t>10804020</t>
  </si>
  <si>
    <t>552</t>
  </si>
  <si>
    <t>ДОХОДЫ ОТ ИСПОЛЬЗОВАНИЯ ИМУЩЕСТВА, НАХОДЯЩЕГОСЯ В ГОСУДАРСТВЕННОЙ И МУНИЦИПАЛЬНОЙ СОБСТВЕННОСТИ</t>
  </si>
  <si>
    <t>11100000</t>
  </si>
  <si>
    <t>11105000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</si>
  <si>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</si>
  <si>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</t>
  </si>
  <si>
    <t>0000</t>
  </si>
  <si>
    <t>120</t>
  </si>
  <si>
    <t>11105030</t>
  </si>
  <si>
    <t>11105035</t>
  </si>
  <si>
    <t>БЕЗВОЗМЕЗДНЫЕ ПОСТУПЛЕНИЯ</t>
  </si>
  <si>
    <t>20000000</t>
  </si>
  <si>
    <t>БЕЗВОЗМЕЗДНЫЕ ПОСТУПЛЕНИЯ ОТ ДРУГИХ БЮДЖЕТОВ БЮДЖЕТНОЙ СИСТЕМЫ РОССИЙСКОЙ ФЕДЕРАЦИИ</t>
  </si>
  <si>
    <t>20200000</t>
  </si>
  <si>
    <t>Дотации бюджетам субъектов Российской Федерации и муниципальных образований</t>
  </si>
  <si>
    <t>20201000</t>
  </si>
  <si>
    <t>Дотации на выравнивание бюджетной обеспеченности</t>
  </si>
  <si>
    <t>20201001</t>
  </si>
  <si>
    <t>151</t>
  </si>
  <si>
    <t>Субвенции бюджетам субъектов Российской Федерации и муниципальных образований</t>
  </si>
  <si>
    <t>20203000</t>
  </si>
  <si>
    <t>Субвенции бюджетам на осуществление первичного воинского учета на территориях, где отсутствуют военные комиссариаты</t>
  </si>
  <si>
    <t>20203015</t>
  </si>
  <si>
    <t>Иные межбюджетные трансферты</t>
  </si>
  <si>
    <t>20204000</t>
  </si>
  <si>
    <t>20204999</t>
  </si>
  <si>
    <t>Приложение № 4</t>
  </si>
  <si>
    <t>11105013</t>
  </si>
  <si>
    <t>00</t>
  </si>
  <si>
    <t>НАЛОГОВЫЕ И НЕНАЛОГОВЫЕ ДОХОДЫ</t>
  </si>
  <si>
    <t>000</t>
  </si>
  <si>
    <t>10102010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</si>
  <si>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</si>
  <si>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Прочие межбюджетные трансферты, передаваемые бюджетам </t>
  </si>
  <si>
    <t xml:space="preserve">Налог  на  доходы  физических  лиц  с   доходов, источником которых является налоговый агент,  за  исключением  доходов,   в отношении которых  исчисление  и  уплата  налога  осуществляются  в соответствии  со  статьями  227,  227.1  и 228 Налогового кодекса Российской Федерации
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</si>
  <si>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</si>
  <si>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</si>
  <si>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10302230</t>
  </si>
  <si>
    <t>10302240</t>
  </si>
  <si>
    <t>10302250</t>
  </si>
  <si>
    <t>10302260</t>
  </si>
  <si>
    <t>НАЛОГИ НА ТОВАРЫ (РАБОТЫ, УСЛУГИ), РЕАЛИЗУЕМЫЕ НА ТЕРРИТОРИИ РОССИЙСКОЙ ФЕДЕРАЦИИ</t>
  </si>
  <si>
    <t>10302000</t>
  </si>
  <si>
    <t>10300000</t>
  </si>
  <si>
    <t>Акцизы по подакцизным товарам (продукции), производимым на территории Российской Федерации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</si>
  <si>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</si>
  <si>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140</t>
  </si>
  <si>
    <t>02</t>
  </si>
  <si>
    <t>11651040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</si>
  <si>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</si>
  <si>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100</t>
  </si>
  <si>
    <t>00000</t>
  </si>
  <si>
    <t>11600000</t>
  </si>
  <si>
    <t>11651000</t>
  </si>
  <si>
    <t>ШТРАФЫ, САНКЦИИ, ВОЗМЕЩЕНИЕ УЩЕРБА</t>
  </si>
  <si>
    <t xml:space="preserve">                         к  решению поселкового Совета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</si>
  <si>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</si>
  <si>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</si>
  <si>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</si>
  <si>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</si>
  <si>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>20203024</t>
  </si>
  <si>
    <t>7514</t>
  </si>
  <si>
    <t xml:space="preserve">Налог  на  доходы  физических  лиц  с   доходов,  полученных   от  осуществления    деятельности                                 физическими   лицами,   зарегистрированными    в качестве    индивидуальных  предпринимателей,  нотариусов,  занимающихся   частной   практикой, адвокатов,  учредивших  адвокатские  кабинеты, и других лиц,  занимающихся  частной  практикой  в                                 соответствии со статьей 227  Налогового  кодекса                                 Российской Федерации (основной платеж)
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</si>
  <si>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(основной платеж)</t>
  </si>
  <si>
    <t xml:space="preserve">Налог  на  доходы  физических  лиц  с   доходов, источником которых является налоговый агент,  за  исключением  доходов,   в отношении которых  исчисление  и  уплата  налога  осуществляются  в соответствии  со  статьями  227,  227.1  и 228 Налогового кодекса Российской Федерации (основной платеж)
</t>
  </si>
  <si>
    <t>13</t>
  </si>
  <si>
    <t>(тыс.рублей )</t>
  </si>
  <si>
    <t>Сумма на 2017 год</t>
  </si>
  <si>
    <t>Прочие межбюджетные трансферты, передаваемые бюджетам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</si>
  <si>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</si>
  <si>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Дотации бюджетам городских поселений на выравнивание бюджетной обеспеченности</t>
  </si>
  <si>
    <t>Доходы, получаемые в виде арендной платы за земельные участки, государственная собственность на которые не разграничена и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</si>
  <si>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(основной платеж)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</si>
  <si>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</si>
  <si>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10606033</t>
  </si>
  <si>
    <t>Земельный налог с организаций, обладающих земельным участком, расположенным в границах городских поселений (основной платеж)</t>
  </si>
  <si>
    <t>10606040</t>
  </si>
  <si>
    <t>Земельный налог с физических лиц</t>
  </si>
  <si>
    <t>10606043</t>
  </si>
  <si>
    <t>Земельный налог с физических лиц, обладающих земельным участком, расположенным в границах городских поселений (основной платеж)</t>
  </si>
  <si>
    <t>10606003</t>
  </si>
  <si>
    <t>Земельный налог с организаций</t>
  </si>
  <si>
    <t>Субвенции местным бюджетам  на выполнение передаваемых полномочий субъектов Российской Федерации</t>
  </si>
  <si>
    <t xml:space="preserve">Субвенции бюджетам городских поселений  на выполнение государственных  полномочий  по созданию и обеспечению деятельности административных комиссий в рамках непрограммных расходов органов судебной власти              </t>
  </si>
  <si>
    <t>Доходы местного бюджета на 2016 год и плановый период 2017-2018 годов</t>
  </si>
  <si>
    <t>Сумма                на 2016 год</t>
  </si>
  <si>
    <t>Сумма на 2018 год</t>
  </si>
  <si>
    <t xml:space="preserve">                              депутатов от   25.12.2015  № 7-26 р</t>
  </si>
  <si>
    <t>Наименование кода классификации доходов бюджета</t>
  </si>
  <si>
    <t>Код классификации доходов бюджета</t>
  </si>
  <si>
    <t>Код главного администратора</t>
  </si>
  <si>
    <t>017</t>
  </si>
  <si>
    <t>161</t>
  </si>
  <si>
    <t>6000</t>
  </si>
  <si>
    <t>11633050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</si>
  <si>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</si>
  <si>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ДОХОДЫ ОТ ПРОДАЖИ МАТЕРИАЛЬНЫХ И НЕМАТЕРИАЛЬНЫХ АКТИВОВ</t>
  </si>
  <si>
    <t>11400000</t>
  </si>
  <si>
    <t>Доходы от продажи земельных участков, государственная собственность на которые не разграничена</t>
  </si>
  <si>
    <t>11406010</t>
  </si>
  <si>
    <t>430</t>
  </si>
  <si>
    <t>Доходы 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</si>
  <si>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11406013</t>
  </si>
  <si>
    <t>Единый сельскохозяйственный налог (перерасчеты, недоимка и задолженность по соответствующему платежу, в том числе по отмененному)</t>
  </si>
  <si>
    <t>10503010</t>
  </si>
  <si>
    <t>10500000</t>
  </si>
  <si>
    <t>ЕДИНЫЙ СЕЛЬСКОХОЗЯЙСТВЕННЫЙ НАЛОГ</t>
  </si>
  <si>
    <t xml:space="preserve">Единый сельскохозяйственный налог </t>
  </si>
  <si>
    <t>Приложение № 1</t>
  </si>
  <si>
    <t xml:space="preserve">                              депутатов от 23.12.2016  № 17-66 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</si>
</sst>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0_р_._-;\-* #,##0.000_р_._-;_-* &quot;-&quot;???_р_._-;_-@_-"/>
    <numFmt numFmtId="165" formatCode="#,##0.000_ ;\-#,##0.000\ "/>
  </numFmts>
  <fonts count="12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4"/>
      <name val="Times New Roman Cyr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0" fontId="2" fillId="0" borderId="0" xfId="1" applyFont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/>
    <xf numFmtId="49" fontId="4" fillId="0" borderId="1" xfId="0" applyNumberFormat="1" applyFont="1" applyBorder="1" applyAlignment="1">
      <alignment vertical="top"/>
    </xf>
    <xf numFmtId="2" fontId="0" fillId="0" borderId="0" xfId="0" applyNumberFormat="1"/>
    <xf numFmtId="0" fontId="4" fillId="0" borderId="1" xfId="0" applyFont="1" applyBorder="1" applyAlignment="1">
      <alignment vertical="top" wrapText="1"/>
    </xf>
    <xf numFmtId="0" fontId="5" fillId="0" borderId="2" xfId="1" applyFont="1" applyBorder="1" applyAlignment="1" applyProtection="1">
      <alignment horizontal="center" vertical="center"/>
      <protection locked="0"/>
    </xf>
    <xf numFmtId="0" fontId="4" fillId="0" borderId="3" xfId="0" applyFont="1" applyBorder="1"/>
    <xf numFmtId="43" fontId="4" fillId="0" borderId="3" xfId="2" applyFont="1" applyBorder="1"/>
    <xf numFmtId="43" fontId="4" fillId="0" borderId="1" xfId="2" applyFont="1" applyBorder="1" applyAlignment="1">
      <alignment vertical="top"/>
    </xf>
    <xf numFmtId="43" fontId="4" fillId="0" borderId="1" xfId="2" applyFont="1" applyBorder="1" applyAlignment="1">
      <alignment horizontal="right" vertical="top"/>
    </xf>
    <xf numFmtId="43" fontId="4" fillId="0" borderId="1" xfId="2" applyFont="1" applyBorder="1"/>
    <xf numFmtId="0" fontId="9" fillId="0" borderId="1" xfId="0" applyFont="1" applyBorder="1" applyAlignment="1">
      <alignment horizontal="center"/>
    </xf>
    <xf numFmtId="164" fontId="4" fillId="0" borderId="1" xfId="2" applyNumberFormat="1" applyFont="1" applyBorder="1" applyAlignment="1">
      <alignment vertical="top"/>
    </xf>
    <xf numFmtId="43" fontId="0" fillId="0" borderId="0" xfId="0" applyNumberFormat="1"/>
    <xf numFmtId="0" fontId="7" fillId="0" borderId="0" xfId="0" applyFont="1" applyFill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justify" wrapText="1"/>
    </xf>
    <xf numFmtId="0" fontId="11" fillId="0" borderId="1" xfId="1" applyFont="1" applyBorder="1" applyAlignment="1" applyProtection="1">
      <alignment horizontal="center" vertical="center"/>
      <protection locked="0"/>
    </xf>
    <xf numFmtId="43" fontId="4" fillId="0" borderId="1" xfId="2" applyNumberFormat="1" applyFont="1" applyBorder="1" applyAlignment="1">
      <alignment vertical="top"/>
    </xf>
    <xf numFmtId="164" fontId="4" fillId="0" borderId="1" xfId="2" applyNumberFormat="1" applyFont="1" applyBorder="1"/>
    <xf numFmtId="165" fontId="4" fillId="0" borderId="3" xfId="2" applyNumberFormat="1" applyFont="1" applyBorder="1"/>
    <xf numFmtId="164" fontId="0" fillId="0" borderId="0" xfId="0" applyNumberFormat="1"/>
    <xf numFmtId="0" fontId="4" fillId="0" borderId="0" xfId="0" applyFont="1" applyAlignment="1">
      <alignment horizontal="right" shrinkToFit="1"/>
    </xf>
    <xf numFmtId="49" fontId="4" fillId="0" borderId="0" xfId="0" applyNumberFormat="1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0" xfId="0" applyNumberFormat="1" applyFont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5" fillId="0" borderId="13" xfId="1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horizontal="center" vertical="center" wrapText="1"/>
      <protection locked="0"/>
    </xf>
    <xf numFmtId="0" fontId="5" fillId="0" borderId="14" xfId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right" shrinkToFit="1"/>
    </xf>
    <xf numFmtId="0" fontId="4" fillId="0" borderId="0" xfId="0" applyNumberFormat="1" applyFont="1" applyAlignment="1">
      <alignment horizontal="right" wrapText="1"/>
    </xf>
    <xf numFmtId="0" fontId="4" fillId="0" borderId="0" xfId="0" quotePrefix="1" applyNumberFormat="1" applyFont="1" applyAlignment="1">
      <alignment horizontal="right" wrapText="1"/>
    </xf>
    <xf numFmtId="0" fontId="5" fillId="0" borderId="11" xfId="1" applyFont="1" applyBorder="1" applyAlignment="1">
      <alignment horizontal="right"/>
    </xf>
    <xf numFmtId="0" fontId="4" fillId="0" borderId="0" xfId="0" quotePrefix="1" applyFont="1" applyAlignment="1">
      <alignment horizont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>
      <alignment horizontal="center" vertical="center" textRotation="90" wrapText="1"/>
    </xf>
    <xf numFmtId="0" fontId="5" fillId="0" borderId="3" xfId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tabSelected="1" topLeftCell="A39" workbookViewId="0">
      <selection activeCell="A43" sqref="A43"/>
    </sheetView>
  </sheetViews>
  <sheetFormatPr defaultRowHeight="12.75" x14ac:dyDescent="0.2"/>
  <cols>
    <col min="1" max="1" width="5.5703125" customWidth="1"/>
    <col min="2" max="2" width="38" customWidth="1"/>
    <col min="3" max="3" width="6.5703125" customWidth="1"/>
    <col min="4" max="4" width="15.28515625" customWidth="1"/>
    <col min="5" max="5" width="5.28515625" customWidth="1"/>
    <col min="6" max="6" width="7.85546875" customWidth="1"/>
    <col min="7" max="7" width="10.42578125" customWidth="1"/>
    <col min="8" max="8" width="20.5703125" customWidth="1"/>
    <col min="9" max="9" width="16.28515625" customWidth="1"/>
    <col min="10" max="10" width="15.85546875" customWidth="1"/>
  </cols>
  <sheetData>
    <row r="1" spans="1:10" ht="24" customHeight="1" x14ac:dyDescent="0.3">
      <c r="E1" s="28" t="s">
        <v>133</v>
      </c>
      <c r="F1" s="28"/>
      <c r="G1" s="28"/>
      <c r="H1" s="28"/>
      <c r="I1" s="28"/>
      <c r="J1" s="28"/>
    </row>
    <row r="2" spans="1:10" ht="18.75" x14ac:dyDescent="0.3">
      <c r="E2" s="29" t="s">
        <v>80</v>
      </c>
      <c r="F2" s="29"/>
      <c r="G2" s="29"/>
      <c r="H2" s="29"/>
      <c r="I2" s="29"/>
      <c r="J2" s="29"/>
    </row>
    <row r="3" spans="1:10" ht="18.75" x14ac:dyDescent="0.3">
      <c r="E3" s="30" t="s">
        <v>134</v>
      </c>
      <c r="F3" s="30"/>
      <c r="G3" s="30"/>
      <c r="H3" s="30"/>
      <c r="I3" s="30"/>
      <c r="J3" s="30"/>
    </row>
    <row r="4" spans="1:10" ht="13.5" customHeight="1" x14ac:dyDescent="0.3">
      <c r="E4" s="19"/>
      <c r="F4" s="19"/>
      <c r="G4" s="19"/>
      <c r="H4" s="19"/>
      <c r="I4" s="19"/>
      <c r="J4" s="19"/>
    </row>
    <row r="5" spans="1:10" ht="21.75" customHeight="1" x14ac:dyDescent="0.3">
      <c r="A5" s="46"/>
      <c r="B5" s="46"/>
      <c r="C5" s="46"/>
      <c r="D5" s="46"/>
      <c r="E5" s="28" t="s">
        <v>51</v>
      </c>
      <c r="F5" s="28"/>
      <c r="G5" s="28"/>
      <c r="H5" s="28"/>
      <c r="I5" s="28"/>
      <c r="J5" s="28"/>
    </row>
    <row r="6" spans="1:10" ht="21.75" customHeight="1" x14ac:dyDescent="0.3">
      <c r="A6" s="27"/>
      <c r="B6" s="27"/>
      <c r="C6" s="27"/>
      <c r="D6" s="27"/>
      <c r="E6" s="29" t="s">
        <v>80</v>
      </c>
      <c r="F6" s="29"/>
      <c r="G6" s="29"/>
      <c r="H6" s="29"/>
      <c r="I6" s="29"/>
      <c r="J6" s="29"/>
    </row>
    <row r="7" spans="1:10" ht="21" customHeight="1" x14ac:dyDescent="0.3">
      <c r="A7" s="47"/>
      <c r="B7" s="48"/>
      <c r="C7" s="47"/>
      <c r="D7" s="48"/>
      <c r="E7" s="30" t="s">
        <v>112</v>
      </c>
      <c r="F7" s="30"/>
      <c r="G7" s="30"/>
      <c r="H7" s="30"/>
      <c r="I7" s="30"/>
      <c r="J7" s="30"/>
    </row>
    <row r="8" spans="1:10" ht="29.25" customHeight="1" x14ac:dyDescent="0.3">
      <c r="A8" s="50" t="s">
        <v>109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ht="18.75" x14ac:dyDescent="0.3">
      <c r="A9" s="5"/>
      <c r="B9" s="5"/>
      <c r="C9" s="5"/>
      <c r="D9" s="5"/>
      <c r="E9" s="5"/>
      <c r="F9" s="5"/>
      <c r="G9" s="5"/>
      <c r="H9" s="5"/>
    </row>
    <row r="10" spans="1:10" ht="20.25" customHeight="1" x14ac:dyDescent="0.3">
      <c r="A10" s="49" t="s">
        <v>91</v>
      </c>
      <c r="B10" s="49"/>
      <c r="C10" s="49"/>
      <c r="D10" s="49"/>
      <c r="E10" s="49"/>
      <c r="F10" s="49"/>
      <c r="G10" s="49"/>
      <c r="H10" s="49"/>
      <c r="I10" s="49"/>
      <c r="J10" s="49"/>
    </row>
    <row r="11" spans="1:10" ht="17.25" customHeight="1" x14ac:dyDescent="0.2">
      <c r="A11" s="41" t="s">
        <v>0</v>
      </c>
      <c r="B11" s="44" t="s">
        <v>1</v>
      </c>
      <c r="C11" s="45"/>
      <c r="D11" s="45"/>
      <c r="E11" s="45"/>
      <c r="F11" s="45"/>
      <c r="G11" s="45"/>
      <c r="H11" s="53" t="s">
        <v>110</v>
      </c>
      <c r="I11" s="31" t="s">
        <v>92</v>
      </c>
      <c r="J11" s="31" t="s">
        <v>111</v>
      </c>
    </row>
    <row r="12" spans="1:10" ht="19.5" customHeight="1" x14ac:dyDescent="0.2">
      <c r="A12" s="42"/>
      <c r="B12" s="51" t="s">
        <v>113</v>
      </c>
      <c r="C12" s="56" t="s">
        <v>115</v>
      </c>
      <c r="D12" s="34" t="s">
        <v>114</v>
      </c>
      <c r="E12" s="34"/>
      <c r="F12" s="34"/>
      <c r="G12" s="35"/>
      <c r="H12" s="54"/>
      <c r="I12" s="32"/>
      <c r="J12" s="32"/>
    </row>
    <row r="13" spans="1:10" ht="115.5" customHeight="1" x14ac:dyDescent="0.2">
      <c r="A13" s="43"/>
      <c r="B13" s="52"/>
      <c r="C13" s="57"/>
      <c r="D13" s="36"/>
      <c r="E13" s="36"/>
      <c r="F13" s="36"/>
      <c r="G13" s="37"/>
      <c r="H13" s="55"/>
      <c r="I13" s="33"/>
      <c r="J13" s="33"/>
    </row>
    <row r="14" spans="1:10" ht="18.75" x14ac:dyDescent="0.2">
      <c r="A14" s="10"/>
      <c r="B14" s="21">
        <v>1</v>
      </c>
      <c r="C14" s="21">
        <v>2</v>
      </c>
      <c r="D14" s="21">
        <v>3</v>
      </c>
      <c r="E14" s="21">
        <v>4</v>
      </c>
      <c r="F14" s="21">
        <v>5</v>
      </c>
      <c r="G14" s="21">
        <v>6</v>
      </c>
      <c r="H14" s="22">
        <v>7</v>
      </c>
      <c r="I14" s="16">
        <v>8</v>
      </c>
      <c r="J14" s="16">
        <v>9</v>
      </c>
    </row>
    <row r="15" spans="1:10" ht="18.75" x14ac:dyDescent="0.3">
      <c r="A15" s="6" t="s">
        <v>2</v>
      </c>
      <c r="B15" s="11"/>
      <c r="C15" s="6"/>
      <c r="D15" s="6"/>
      <c r="E15" s="6"/>
      <c r="F15" s="6"/>
      <c r="G15" s="6"/>
      <c r="H15" s="25">
        <f>H16+H60</f>
        <v>21609.951000000001</v>
      </c>
      <c r="I15" s="12">
        <f>I16+I60</f>
        <v>17670.046989999999</v>
      </c>
      <c r="J15" s="12">
        <f>J16+J60</f>
        <v>17428.446989999997</v>
      </c>
    </row>
    <row r="16" spans="1:10" ht="37.5" x14ac:dyDescent="0.2">
      <c r="A16" s="20">
        <v>1</v>
      </c>
      <c r="B16" s="4" t="s">
        <v>54</v>
      </c>
      <c r="C16" s="7" t="s">
        <v>55</v>
      </c>
      <c r="D16" s="7" t="s">
        <v>3</v>
      </c>
      <c r="E16" s="7" t="s">
        <v>53</v>
      </c>
      <c r="F16" s="7" t="s">
        <v>31</v>
      </c>
      <c r="G16" s="7" t="s">
        <v>55</v>
      </c>
      <c r="H16" s="23">
        <f>H17+H32+H40+H43+H23+H58+H52+H29+H55</f>
        <v>6920.373990000001</v>
      </c>
      <c r="I16" s="13">
        <f>I17+I32+I40+I43+I23+I58</f>
        <v>9331.0469899999989</v>
      </c>
      <c r="J16" s="13">
        <f>J17+J32+J40+J43+J23+J58</f>
        <v>9339.6469899999993</v>
      </c>
    </row>
    <row r="17" spans="1:10" ht="37.5" x14ac:dyDescent="0.2">
      <c r="A17" s="20">
        <v>2</v>
      </c>
      <c r="B17" s="4" t="s">
        <v>4</v>
      </c>
      <c r="C17" s="7" t="s">
        <v>10</v>
      </c>
      <c r="D17" s="7" t="s">
        <v>5</v>
      </c>
      <c r="E17" s="7" t="s">
        <v>53</v>
      </c>
      <c r="F17" s="7" t="s">
        <v>31</v>
      </c>
      <c r="G17" s="7" t="s">
        <v>55</v>
      </c>
      <c r="H17" s="13">
        <f>H18</f>
        <v>2501.4469900000004</v>
      </c>
      <c r="I17" s="13">
        <f>I18</f>
        <v>2325.1469900000002</v>
      </c>
      <c r="J17" s="13">
        <f>J18</f>
        <v>2325.1469900000002</v>
      </c>
    </row>
    <row r="18" spans="1:10" ht="42.75" customHeight="1" x14ac:dyDescent="0.2">
      <c r="A18" s="20">
        <v>3</v>
      </c>
      <c r="B18" s="4" t="s">
        <v>6</v>
      </c>
      <c r="C18" s="7" t="s">
        <v>10</v>
      </c>
      <c r="D18" s="7" t="s">
        <v>7</v>
      </c>
      <c r="E18" s="7" t="s">
        <v>11</v>
      </c>
      <c r="F18" s="7" t="s">
        <v>31</v>
      </c>
      <c r="G18" s="7" t="s">
        <v>12</v>
      </c>
      <c r="H18" s="13">
        <f>H19+H21</f>
        <v>2501.4469900000004</v>
      </c>
      <c r="I18" s="13">
        <f>I19+I21</f>
        <v>2325.1469900000002</v>
      </c>
      <c r="J18" s="13">
        <f>J19+J21</f>
        <v>2325.1469900000002</v>
      </c>
    </row>
    <row r="19" spans="1:10" ht="202.5" customHeight="1" x14ac:dyDescent="0.2">
      <c r="A19" s="20">
        <v>4</v>
      </c>
      <c r="B19" s="9" t="s">
        <v>59</v>
      </c>
      <c r="C19" s="7" t="s">
        <v>10</v>
      </c>
      <c r="D19" s="7" t="s">
        <v>56</v>
      </c>
      <c r="E19" s="7" t="s">
        <v>11</v>
      </c>
      <c r="F19" s="7" t="s">
        <v>31</v>
      </c>
      <c r="G19" s="7" t="s">
        <v>12</v>
      </c>
      <c r="H19" s="13">
        <f>H20</f>
        <v>2475.3000000000002</v>
      </c>
      <c r="I19" s="13">
        <f>I20</f>
        <v>2299</v>
      </c>
      <c r="J19" s="13">
        <f>J20</f>
        <v>2299</v>
      </c>
    </row>
    <row r="20" spans="1:10" ht="212.25" customHeight="1" x14ac:dyDescent="0.2">
      <c r="A20" s="20">
        <v>5</v>
      </c>
      <c r="B20" s="9" t="s">
        <v>89</v>
      </c>
      <c r="C20" s="7" t="s">
        <v>10</v>
      </c>
      <c r="D20" s="7" t="s">
        <v>56</v>
      </c>
      <c r="E20" s="7" t="s">
        <v>11</v>
      </c>
      <c r="F20" s="7" t="s">
        <v>9</v>
      </c>
      <c r="G20" s="7" t="s">
        <v>12</v>
      </c>
      <c r="H20" s="13">
        <f>2075.3+300+100</f>
        <v>2475.3000000000002</v>
      </c>
      <c r="I20" s="14">
        <v>2299</v>
      </c>
      <c r="J20" s="14">
        <v>2299</v>
      </c>
    </row>
    <row r="21" spans="1:10" ht="300" x14ac:dyDescent="0.2">
      <c r="A21" s="20">
        <v>6</v>
      </c>
      <c r="B21" s="4" t="s">
        <v>60</v>
      </c>
      <c r="C21" s="7" t="s">
        <v>10</v>
      </c>
      <c r="D21" s="7" t="s">
        <v>8</v>
      </c>
      <c r="E21" s="7" t="s">
        <v>11</v>
      </c>
      <c r="F21" s="7" t="s">
        <v>31</v>
      </c>
      <c r="G21" s="7" t="s">
        <v>12</v>
      </c>
      <c r="H21" s="13">
        <f>H22</f>
        <v>26.146990000000002</v>
      </c>
      <c r="I21" s="14">
        <f>H21</f>
        <v>26.146990000000002</v>
      </c>
      <c r="J21" s="14">
        <f>I21</f>
        <v>26.146990000000002</v>
      </c>
    </row>
    <row r="22" spans="1:10" ht="341.25" customHeight="1" x14ac:dyDescent="0.2">
      <c r="A22" s="20">
        <v>7</v>
      </c>
      <c r="B22" s="9" t="s">
        <v>87</v>
      </c>
      <c r="C22" s="7" t="s">
        <v>10</v>
      </c>
      <c r="D22" s="7" t="s">
        <v>8</v>
      </c>
      <c r="E22" s="7" t="s">
        <v>11</v>
      </c>
      <c r="F22" s="7" t="s">
        <v>9</v>
      </c>
      <c r="G22" s="7" t="s">
        <v>12</v>
      </c>
      <c r="H22" s="13">
        <f>25.82195+0.32504</f>
        <v>26.146990000000002</v>
      </c>
      <c r="I22" s="14">
        <f>H22</f>
        <v>26.146990000000002</v>
      </c>
      <c r="J22" s="14">
        <f>I22</f>
        <v>26.146990000000002</v>
      </c>
    </row>
    <row r="23" spans="1:10" ht="107.25" customHeight="1" x14ac:dyDescent="0.2">
      <c r="A23" s="20">
        <v>8</v>
      </c>
      <c r="B23" s="9" t="s">
        <v>66</v>
      </c>
      <c r="C23" s="7" t="s">
        <v>75</v>
      </c>
      <c r="D23" s="7" t="s">
        <v>68</v>
      </c>
      <c r="E23" s="7" t="s">
        <v>53</v>
      </c>
      <c r="F23" s="7" t="s">
        <v>31</v>
      </c>
      <c r="G23" s="7" t="s">
        <v>55</v>
      </c>
      <c r="H23" s="13">
        <f>H25+H26+H27+H28</f>
        <v>334.6</v>
      </c>
      <c r="I23" s="13">
        <f>I25+I26+I27+I28</f>
        <v>268.3</v>
      </c>
      <c r="J23" s="13">
        <f>J25+J26+J27+J28</f>
        <v>276.89999999999998</v>
      </c>
    </row>
    <row r="24" spans="1:10" ht="90.75" customHeight="1" x14ac:dyDescent="0.2">
      <c r="A24" s="20">
        <v>9</v>
      </c>
      <c r="B24" s="9" t="s">
        <v>69</v>
      </c>
      <c r="C24" s="7" t="s">
        <v>75</v>
      </c>
      <c r="D24" s="7" t="s">
        <v>67</v>
      </c>
      <c r="E24" s="7" t="s">
        <v>11</v>
      </c>
      <c r="F24" s="7" t="s">
        <v>31</v>
      </c>
      <c r="G24" s="7" t="s">
        <v>12</v>
      </c>
      <c r="H24" s="13">
        <f>H23</f>
        <v>334.6</v>
      </c>
      <c r="I24" s="13">
        <f>I23</f>
        <v>268.3</v>
      </c>
      <c r="J24" s="13">
        <f>J23</f>
        <v>276.89999999999998</v>
      </c>
    </row>
    <row r="25" spans="1:10" ht="190.5" customHeight="1" x14ac:dyDescent="0.2">
      <c r="A25" s="20">
        <v>10</v>
      </c>
      <c r="B25" s="9" t="s">
        <v>81</v>
      </c>
      <c r="C25" s="7" t="s">
        <v>75</v>
      </c>
      <c r="D25" s="7" t="s">
        <v>62</v>
      </c>
      <c r="E25" s="7" t="s">
        <v>11</v>
      </c>
      <c r="F25" s="7" t="s">
        <v>31</v>
      </c>
      <c r="G25" s="7" t="s">
        <v>12</v>
      </c>
      <c r="H25" s="13">
        <v>106.8</v>
      </c>
      <c r="I25" s="13">
        <v>97.7</v>
      </c>
      <c r="J25" s="13">
        <v>102.6</v>
      </c>
    </row>
    <row r="26" spans="1:10" ht="228" customHeight="1" x14ac:dyDescent="0.2">
      <c r="A26" s="20">
        <v>11</v>
      </c>
      <c r="B26" s="9" t="s">
        <v>82</v>
      </c>
      <c r="C26" s="7" t="s">
        <v>75</v>
      </c>
      <c r="D26" s="7" t="s">
        <v>63</v>
      </c>
      <c r="E26" s="7" t="s">
        <v>11</v>
      </c>
      <c r="F26" s="7" t="s">
        <v>31</v>
      </c>
      <c r="G26" s="7" t="s">
        <v>12</v>
      </c>
      <c r="H26" s="13">
        <v>2.2000000000000002</v>
      </c>
      <c r="I26" s="13">
        <v>1.9</v>
      </c>
      <c r="J26" s="13">
        <v>2</v>
      </c>
    </row>
    <row r="27" spans="1:10" ht="197.25" customHeight="1" x14ac:dyDescent="0.2">
      <c r="A27" s="20">
        <v>12</v>
      </c>
      <c r="B27" s="9" t="s">
        <v>83</v>
      </c>
      <c r="C27" s="7" t="s">
        <v>75</v>
      </c>
      <c r="D27" s="7" t="s">
        <v>64</v>
      </c>
      <c r="E27" s="7" t="s">
        <v>11</v>
      </c>
      <c r="F27" s="7" t="s">
        <v>31</v>
      </c>
      <c r="G27" s="7" t="s">
        <v>12</v>
      </c>
      <c r="H27" s="13">
        <v>247.3</v>
      </c>
      <c r="I27" s="13">
        <v>188</v>
      </c>
      <c r="J27" s="13">
        <v>191.6</v>
      </c>
    </row>
    <row r="28" spans="1:10" ht="195" customHeight="1" x14ac:dyDescent="0.2">
      <c r="A28" s="20">
        <v>13</v>
      </c>
      <c r="B28" s="9" t="s">
        <v>84</v>
      </c>
      <c r="C28" s="7" t="s">
        <v>75</v>
      </c>
      <c r="D28" s="7" t="s">
        <v>65</v>
      </c>
      <c r="E28" s="7" t="s">
        <v>11</v>
      </c>
      <c r="F28" s="7" t="s">
        <v>31</v>
      </c>
      <c r="G28" s="7" t="s">
        <v>12</v>
      </c>
      <c r="H28" s="13">
        <v>-21.7</v>
      </c>
      <c r="I28" s="13">
        <v>-19.3</v>
      </c>
      <c r="J28" s="13">
        <v>-19.3</v>
      </c>
    </row>
    <row r="29" spans="1:10" ht="59.25" customHeight="1" x14ac:dyDescent="0.2">
      <c r="A29" s="20">
        <v>14</v>
      </c>
      <c r="B29" s="9" t="s">
        <v>131</v>
      </c>
      <c r="C29" s="7" t="s">
        <v>55</v>
      </c>
      <c r="D29" s="7" t="s">
        <v>130</v>
      </c>
      <c r="E29" s="7" t="s">
        <v>53</v>
      </c>
      <c r="F29" s="7" t="s">
        <v>31</v>
      </c>
      <c r="G29" s="7" t="s">
        <v>12</v>
      </c>
      <c r="H29" s="13">
        <f>H30</f>
        <v>28.088000000000001</v>
      </c>
      <c r="I29" s="13">
        <v>0</v>
      </c>
      <c r="J29" s="13">
        <v>0</v>
      </c>
    </row>
    <row r="30" spans="1:10" ht="42" customHeight="1" x14ac:dyDescent="0.2">
      <c r="A30" s="20">
        <v>15</v>
      </c>
      <c r="B30" s="9" t="s">
        <v>132</v>
      </c>
      <c r="C30" s="7" t="s">
        <v>10</v>
      </c>
      <c r="D30" s="7" t="s">
        <v>129</v>
      </c>
      <c r="E30" s="7" t="s">
        <v>11</v>
      </c>
      <c r="F30" s="7" t="s">
        <v>31</v>
      </c>
      <c r="G30" s="7" t="s">
        <v>12</v>
      </c>
      <c r="H30" s="13">
        <f>H31</f>
        <v>28.088000000000001</v>
      </c>
      <c r="I30" s="13">
        <v>0</v>
      </c>
      <c r="J30" s="13">
        <v>0</v>
      </c>
    </row>
    <row r="31" spans="1:10" ht="96" customHeight="1" x14ac:dyDescent="0.2">
      <c r="A31" s="20">
        <v>16</v>
      </c>
      <c r="B31" s="9" t="s">
        <v>128</v>
      </c>
      <c r="C31" s="7" t="s">
        <v>10</v>
      </c>
      <c r="D31" s="7" t="s">
        <v>129</v>
      </c>
      <c r="E31" s="7" t="s">
        <v>11</v>
      </c>
      <c r="F31" s="7" t="s">
        <v>9</v>
      </c>
      <c r="G31" s="7" t="s">
        <v>12</v>
      </c>
      <c r="H31" s="13">
        <v>28.088000000000001</v>
      </c>
      <c r="I31" s="13">
        <v>0</v>
      </c>
      <c r="J31" s="13">
        <v>0</v>
      </c>
    </row>
    <row r="32" spans="1:10" ht="18.75" x14ac:dyDescent="0.2">
      <c r="A32" s="20">
        <v>17</v>
      </c>
      <c r="B32" s="4" t="s">
        <v>13</v>
      </c>
      <c r="C32" s="7" t="s">
        <v>55</v>
      </c>
      <c r="D32" s="7" t="s">
        <v>14</v>
      </c>
      <c r="E32" s="7" t="s">
        <v>53</v>
      </c>
      <c r="F32" s="7" t="s">
        <v>76</v>
      </c>
      <c r="G32" s="7" t="s">
        <v>55</v>
      </c>
      <c r="H32" s="13">
        <f>H33+H35</f>
        <v>444.24216999999999</v>
      </c>
      <c r="I32" s="13">
        <f>I33+I35</f>
        <v>529.29999999999995</v>
      </c>
      <c r="J32" s="13">
        <f>J33+J35</f>
        <v>529.29999999999995</v>
      </c>
    </row>
    <row r="33" spans="1:10" ht="37.5" x14ac:dyDescent="0.2">
      <c r="A33" s="20">
        <v>18</v>
      </c>
      <c r="B33" s="4" t="s">
        <v>15</v>
      </c>
      <c r="C33" s="7" t="s">
        <v>10</v>
      </c>
      <c r="D33" s="7" t="s">
        <v>16</v>
      </c>
      <c r="E33" s="7" t="s">
        <v>53</v>
      </c>
      <c r="F33" s="7" t="s">
        <v>31</v>
      </c>
      <c r="G33" s="7" t="s">
        <v>12</v>
      </c>
      <c r="H33" s="13">
        <f>H34</f>
        <v>362.8</v>
      </c>
      <c r="I33" s="13">
        <f>I34</f>
        <v>348</v>
      </c>
      <c r="J33" s="13">
        <f>J34</f>
        <v>348</v>
      </c>
    </row>
    <row r="34" spans="1:10" ht="131.25" customHeight="1" x14ac:dyDescent="0.2">
      <c r="A34" s="20">
        <v>19</v>
      </c>
      <c r="B34" s="4" t="s">
        <v>97</v>
      </c>
      <c r="C34" s="7" t="s">
        <v>10</v>
      </c>
      <c r="D34" s="7" t="s">
        <v>17</v>
      </c>
      <c r="E34" s="7" t="s">
        <v>90</v>
      </c>
      <c r="F34" s="7" t="s">
        <v>9</v>
      </c>
      <c r="G34" s="7" t="s">
        <v>12</v>
      </c>
      <c r="H34" s="13">
        <f>348+14.8</f>
        <v>362.8</v>
      </c>
      <c r="I34" s="14">
        <v>348</v>
      </c>
      <c r="J34" s="14">
        <f>I34</f>
        <v>348</v>
      </c>
    </row>
    <row r="35" spans="1:10" ht="27.75" customHeight="1" x14ac:dyDescent="0.2">
      <c r="A35" s="20">
        <v>20</v>
      </c>
      <c r="B35" s="4" t="s">
        <v>18</v>
      </c>
      <c r="C35" s="7" t="s">
        <v>10</v>
      </c>
      <c r="D35" s="7" t="s">
        <v>19</v>
      </c>
      <c r="E35" s="7" t="s">
        <v>53</v>
      </c>
      <c r="F35" s="7" t="s">
        <v>31</v>
      </c>
      <c r="G35" s="7" t="s">
        <v>12</v>
      </c>
      <c r="H35" s="13">
        <f>H36+H38</f>
        <v>81.442170000000004</v>
      </c>
      <c r="I35" s="13">
        <f>I36+I38</f>
        <v>181.3</v>
      </c>
      <c r="J35" s="13">
        <f>J36+J38</f>
        <v>181.3</v>
      </c>
    </row>
    <row r="36" spans="1:10" ht="47.25" customHeight="1" x14ac:dyDescent="0.2">
      <c r="A36" s="20">
        <v>21</v>
      </c>
      <c r="B36" s="4" t="s">
        <v>106</v>
      </c>
      <c r="C36" s="7" t="s">
        <v>10</v>
      </c>
      <c r="D36" s="7" t="s">
        <v>105</v>
      </c>
      <c r="E36" s="7" t="s">
        <v>53</v>
      </c>
      <c r="F36" s="7" t="s">
        <v>31</v>
      </c>
      <c r="G36" s="7" t="s">
        <v>12</v>
      </c>
      <c r="H36" s="13">
        <f>H37</f>
        <v>62.14217</v>
      </c>
      <c r="I36" s="14">
        <f>I37</f>
        <v>35</v>
      </c>
      <c r="J36" s="14">
        <f>I36</f>
        <v>35</v>
      </c>
    </row>
    <row r="37" spans="1:10" ht="129" customHeight="1" x14ac:dyDescent="0.2">
      <c r="A37" s="20">
        <v>22</v>
      </c>
      <c r="B37" s="4" t="s">
        <v>100</v>
      </c>
      <c r="C37" s="7" t="s">
        <v>10</v>
      </c>
      <c r="D37" s="7" t="s">
        <v>99</v>
      </c>
      <c r="E37" s="7" t="s">
        <v>90</v>
      </c>
      <c r="F37" s="7" t="s">
        <v>9</v>
      </c>
      <c r="G37" s="7" t="s">
        <v>12</v>
      </c>
      <c r="H37" s="13">
        <f>57.59574+4.54643</f>
        <v>62.14217</v>
      </c>
      <c r="I37" s="14">
        <v>35</v>
      </c>
      <c r="J37" s="14">
        <v>35</v>
      </c>
    </row>
    <row r="38" spans="1:10" ht="60" customHeight="1" x14ac:dyDescent="0.2">
      <c r="A38" s="20">
        <v>23</v>
      </c>
      <c r="B38" s="4" t="s">
        <v>102</v>
      </c>
      <c r="C38" s="7" t="s">
        <v>10</v>
      </c>
      <c r="D38" s="7" t="s">
        <v>101</v>
      </c>
      <c r="E38" s="7" t="s">
        <v>53</v>
      </c>
      <c r="F38" s="7" t="s">
        <v>31</v>
      </c>
      <c r="G38" s="7" t="s">
        <v>12</v>
      </c>
      <c r="H38" s="13">
        <f>H39</f>
        <v>19.300000000000011</v>
      </c>
      <c r="I38" s="14">
        <f>I39</f>
        <v>146.30000000000001</v>
      </c>
      <c r="J38" s="14">
        <f>J39</f>
        <v>146.30000000000001</v>
      </c>
    </row>
    <row r="39" spans="1:10" ht="97.5" customHeight="1" x14ac:dyDescent="0.2">
      <c r="A39" s="20">
        <v>24</v>
      </c>
      <c r="B39" s="9" t="s">
        <v>104</v>
      </c>
      <c r="C39" s="7" t="s">
        <v>10</v>
      </c>
      <c r="D39" s="7" t="s">
        <v>103</v>
      </c>
      <c r="E39" s="7" t="s">
        <v>90</v>
      </c>
      <c r="F39" s="7" t="s">
        <v>9</v>
      </c>
      <c r="G39" s="7" t="s">
        <v>12</v>
      </c>
      <c r="H39" s="13">
        <f>146.3-127</f>
        <v>19.300000000000011</v>
      </c>
      <c r="I39" s="14">
        <v>146.30000000000001</v>
      </c>
      <c r="J39" s="14">
        <v>146.30000000000001</v>
      </c>
    </row>
    <row r="40" spans="1:10" ht="37.5" customHeight="1" x14ac:dyDescent="0.2">
      <c r="A40" s="20">
        <v>25</v>
      </c>
      <c r="B40" s="4" t="s">
        <v>20</v>
      </c>
      <c r="C40" s="7" t="s">
        <v>55</v>
      </c>
      <c r="D40" s="7" t="s">
        <v>21</v>
      </c>
      <c r="E40" s="7" t="s">
        <v>53</v>
      </c>
      <c r="F40" s="7" t="s">
        <v>31</v>
      </c>
      <c r="G40" s="7" t="s">
        <v>55</v>
      </c>
      <c r="H40" s="13">
        <f t="shared" ref="H40:J41" si="0">H41</f>
        <v>157.80000000000001</v>
      </c>
      <c r="I40" s="13">
        <f t="shared" si="0"/>
        <v>120</v>
      </c>
      <c r="J40" s="13">
        <f t="shared" si="0"/>
        <v>120</v>
      </c>
    </row>
    <row r="41" spans="1:10" ht="124.5" customHeight="1" x14ac:dyDescent="0.2">
      <c r="A41" s="20">
        <v>26</v>
      </c>
      <c r="B41" s="4" t="s">
        <v>22</v>
      </c>
      <c r="C41" s="7" t="s">
        <v>25</v>
      </c>
      <c r="D41" s="7" t="s">
        <v>23</v>
      </c>
      <c r="E41" s="7" t="s">
        <v>11</v>
      </c>
      <c r="F41" s="7" t="s">
        <v>31</v>
      </c>
      <c r="G41" s="7" t="s">
        <v>12</v>
      </c>
      <c r="H41" s="13">
        <f t="shared" si="0"/>
        <v>157.80000000000001</v>
      </c>
      <c r="I41" s="13">
        <f t="shared" si="0"/>
        <v>120</v>
      </c>
      <c r="J41" s="13">
        <f t="shared" si="0"/>
        <v>120</v>
      </c>
    </row>
    <row r="42" spans="1:10" ht="212.25" customHeight="1" x14ac:dyDescent="0.2">
      <c r="A42" s="20">
        <v>27</v>
      </c>
      <c r="B42" s="4" t="s">
        <v>88</v>
      </c>
      <c r="C42" s="7" t="s">
        <v>25</v>
      </c>
      <c r="D42" s="7" t="s">
        <v>24</v>
      </c>
      <c r="E42" s="7" t="s">
        <v>11</v>
      </c>
      <c r="F42" s="7" t="s">
        <v>9</v>
      </c>
      <c r="G42" s="7" t="s">
        <v>12</v>
      </c>
      <c r="H42" s="13">
        <v>157.80000000000001</v>
      </c>
      <c r="I42" s="14">
        <v>120</v>
      </c>
      <c r="J42" s="14">
        <v>120</v>
      </c>
    </row>
    <row r="43" spans="1:10" ht="139.5" customHeight="1" x14ac:dyDescent="0.2">
      <c r="A43" s="20">
        <v>28</v>
      </c>
      <c r="B43" s="4" t="s">
        <v>26</v>
      </c>
      <c r="C43" s="7" t="s">
        <v>55</v>
      </c>
      <c r="D43" s="7" t="s">
        <v>27</v>
      </c>
      <c r="E43" s="7" t="s">
        <v>53</v>
      </c>
      <c r="F43" s="7" t="s">
        <v>31</v>
      </c>
      <c r="G43" s="7" t="s">
        <v>55</v>
      </c>
      <c r="H43" s="17">
        <f>H47+H44</f>
        <v>3340.5645</v>
      </c>
      <c r="I43" s="13">
        <f>I47</f>
        <v>6084.3</v>
      </c>
      <c r="J43" s="13">
        <f>J47</f>
        <v>6084.3</v>
      </c>
    </row>
    <row r="44" spans="1:10" ht="230.25" customHeight="1" x14ac:dyDescent="0.2">
      <c r="A44" s="20">
        <v>29</v>
      </c>
      <c r="B44" s="4" t="s">
        <v>57</v>
      </c>
      <c r="C44" s="7" t="s">
        <v>116</v>
      </c>
      <c r="D44" s="7" t="s">
        <v>28</v>
      </c>
      <c r="E44" s="7" t="s">
        <v>53</v>
      </c>
      <c r="F44" s="7" t="s">
        <v>31</v>
      </c>
      <c r="G44" s="7" t="s">
        <v>32</v>
      </c>
      <c r="H44" s="17">
        <f>H45</f>
        <v>750</v>
      </c>
      <c r="I44" s="13">
        <v>0</v>
      </c>
      <c r="J44" s="13">
        <v>0</v>
      </c>
    </row>
    <row r="45" spans="1:10" ht="139.5" customHeight="1" x14ac:dyDescent="0.2">
      <c r="A45" s="20">
        <v>30</v>
      </c>
      <c r="B45" s="4" t="s">
        <v>29</v>
      </c>
      <c r="C45" s="7" t="s">
        <v>116</v>
      </c>
      <c r="D45" s="7" t="s">
        <v>30</v>
      </c>
      <c r="E45" s="7" t="s">
        <v>53</v>
      </c>
      <c r="F45" s="7" t="s">
        <v>31</v>
      </c>
      <c r="G45" s="7" t="s">
        <v>32</v>
      </c>
      <c r="H45" s="17">
        <f>H46</f>
        <v>750</v>
      </c>
      <c r="I45" s="13">
        <v>0</v>
      </c>
      <c r="J45" s="13">
        <v>0</v>
      </c>
    </row>
    <row r="46" spans="1:10" ht="139.5" customHeight="1" x14ac:dyDescent="0.2">
      <c r="A46" s="20">
        <v>31</v>
      </c>
      <c r="B46" s="4" t="s">
        <v>96</v>
      </c>
      <c r="C46" s="7" t="s">
        <v>116</v>
      </c>
      <c r="D46" s="7" t="s">
        <v>52</v>
      </c>
      <c r="E46" s="7" t="s">
        <v>90</v>
      </c>
      <c r="F46" s="7" t="s">
        <v>31</v>
      </c>
      <c r="G46" s="7" t="s">
        <v>32</v>
      </c>
      <c r="H46" s="17">
        <v>750</v>
      </c>
      <c r="I46" s="13">
        <v>0</v>
      </c>
      <c r="J46" s="13">
        <v>0</v>
      </c>
    </row>
    <row r="47" spans="1:10" ht="237" customHeight="1" x14ac:dyDescent="0.2">
      <c r="A47" s="20">
        <v>32</v>
      </c>
      <c r="B47" s="4" t="s">
        <v>57</v>
      </c>
      <c r="C47" s="7" t="s">
        <v>25</v>
      </c>
      <c r="D47" s="7" t="s">
        <v>28</v>
      </c>
      <c r="E47" s="7" t="s">
        <v>53</v>
      </c>
      <c r="F47" s="7" t="s">
        <v>31</v>
      </c>
      <c r="G47" s="7" t="s">
        <v>32</v>
      </c>
      <c r="H47" s="17">
        <f>H48+H50</f>
        <v>2590.5645</v>
      </c>
      <c r="I47" s="13">
        <f>I48+I50</f>
        <v>6084.3</v>
      </c>
      <c r="J47" s="13">
        <f>J48+J50</f>
        <v>6084.3</v>
      </c>
    </row>
    <row r="48" spans="1:10" ht="177" customHeight="1" x14ac:dyDescent="0.2">
      <c r="A48" s="20">
        <v>33</v>
      </c>
      <c r="B48" s="4" t="s">
        <v>29</v>
      </c>
      <c r="C48" s="7" t="s">
        <v>25</v>
      </c>
      <c r="D48" s="7" t="s">
        <v>30</v>
      </c>
      <c r="E48" s="7" t="s">
        <v>53</v>
      </c>
      <c r="F48" s="7" t="s">
        <v>31</v>
      </c>
      <c r="G48" s="7" t="s">
        <v>32</v>
      </c>
      <c r="H48" s="17">
        <f>H49</f>
        <v>1708.2325000000001</v>
      </c>
      <c r="I48" s="13">
        <f>I49</f>
        <v>5334.5</v>
      </c>
      <c r="J48" s="13">
        <f>J49</f>
        <v>5334.5</v>
      </c>
    </row>
    <row r="49" spans="1:10" ht="183.75" customHeight="1" x14ac:dyDescent="0.2">
      <c r="A49" s="20">
        <v>34</v>
      </c>
      <c r="B49" s="4" t="s">
        <v>96</v>
      </c>
      <c r="C49" s="7" t="s">
        <v>25</v>
      </c>
      <c r="D49" s="7" t="s">
        <v>52</v>
      </c>
      <c r="E49" s="7" t="s">
        <v>90</v>
      </c>
      <c r="F49" s="7" t="s">
        <v>31</v>
      </c>
      <c r="G49" s="7" t="s">
        <v>32</v>
      </c>
      <c r="H49" s="17">
        <v>1708.2325000000001</v>
      </c>
      <c r="I49" s="14">
        <v>5334.5</v>
      </c>
      <c r="J49" s="14">
        <v>5334.5</v>
      </c>
    </row>
    <row r="50" spans="1:10" ht="231.75" customHeight="1" x14ac:dyDescent="0.2">
      <c r="A50" s="20">
        <v>35</v>
      </c>
      <c r="B50" s="4" t="s">
        <v>61</v>
      </c>
      <c r="C50" s="7" t="s">
        <v>25</v>
      </c>
      <c r="D50" s="7" t="s">
        <v>33</v>
      </c>
      <c r="E50" s="7" t="s">
        <v>53</v>
      </c>
      <c r="F50" s="7" t="s">
        <v>31</v>
      </c>
      <c r="G50" s="7" t="s">
        <v>32</v>
      </c>
      <c r="H50" s="13">
        <f>H51</f>
        <v>882.33199999999999</v>
      </c>
      <c r="I50" s="14">
        <f>I51</f>
        <v>749.8</v>
      </c>
      <c r="J50" s="14">
        <f>J51</f>
        <v>749.8</v>
      </c>
    </row>
    <row r="51" spans="1:10" ht="173.25" customHeight="1" x14ac:dyDescent="0.2">
      <c r="A51" s="20">
        <v>36</v>
      </c>
      <c r="B51" s="4" t="s">
        <v>98</v>
      </c>
      <c r="C51" s="7" t="s">
        <v>25</v>
      </c>
      <c r="D51" s="7" t="s">
        <v>34</v>
      </c>
      <c r="E51" s="7" t="s">
        <v>90</v>
      </c>
      <c r="F51" s="7" t="s">
        <v>31</v>
      </c>
      <c r="G51" s="7" t="s">
        <v>32</v>
      </c>
      <c r="H51" s="13">
        <v>882.33199999999999</v>
      </c>
      <c r="I51" s="14">
        <v>749.8</v>
      </c>
      <c r="J51" s="14">
        <v>749.8</v>
      </c>
    </row>
    <row r="52" spans="1:10" ht="76.5" customHeight="1" x14ac:dyDescent="0.2">
      <c r="A52" s="20">
        <v>37</v>
      </c>
      <c r="B52" s="4" t="s">
        <v>121</v>
      </c>
      <c r="C52" s="7" t="s">
        <v>55</v>
      </c>
      <c r="D52" s="7" t="s">
        <v>122</v>
      </c>
      <c r="E52" s="7" t="s">
        <v>53</v>
      </c>
      <c r="F52" s="7" t="s">
        <v>31</v>
      </c>
      <c r="G52" s="7" t="s">
        <v>55</v>
      </c>
      <c r="H52" s="13">
        <f>H53</f>
        <v>63.632330000000003</v>
      </c>
      <c r="I52" s="14">
        <v>0</v>
      </c>
      <c r="J52" s="14">
        <v>0</v>
      </c>
    </row>
    <row r="53" spans="1:10" ht="75" customHeight="1" x14ac:dyDescent="0.2">
      <c r="A53" s="20">
        <v>38</v>
      </c>
      <c r="B53" s="4" t="s">
        <v>123</v>
      </c>
      <c r="C53" s="7" t="s">
        <v>25</v>
      </c>
      <c r="D53" s="7" t="s">
        <v>124</v>
      </c>
      <c r="E53" s="7" t="s">
        <v>53</v>
      </c>
      <c r="F53" s="7" t="s">
        <v>31</v>
      </c>
      <c r="G53" s="7" t="s">
        <v>125</v>
      </c>
      <c r="H53" s="13">
        <f>H54</f>
        <v>63.632330000000003</v>
      </c>
      <c r="I53" s="14">
        <v>0</v>
      </c>
      <c r="J53" s="14">
        <v>0</v>
      </c>
    </row>
    <row r="54" spans="1:10" ht="114.75" customHeight="1" x14ac:dyDescent="0.2">
      <c r="A54" s="20">
        <v>39</v>
      </c>
      <c r="B54" s="4" t="s">
        <v>126</v>
      </c>
      <c r="C54" s="7" t="s">
        <v>25</v>
      </c>
      <c r="D54" s="7" t="s">
        <v>127</v>
      </c>
      <c r="E54" s="7" t="s">
        <v>90</v>
      </c>
      <c r="F54" s="7" t="s">
        <v>31</v>
      </c>
      <c r="G54" s="7" t="s">
        <v>125</v>
      </c>
      <c r="H54" s="13">
        <v>63.632330000000003</v>
      </c>
      <c r="I54" s="14">
        <v>0</v>
      </c>
      <c r="J54" s="14">
        <v>0</v>
      </c>
    </row>
    <row r="55" spans="1:10" ht="47.25" customHeight="1" x14ac:dyDescent="0.2">
      <c r="A55" s="20">
        <v>40</v>
      </c>
      <c r="B55" s="4" t="s">
        <v>79</v>
      </c>
      <c r="C55" s="7" t="s">
        <v>25</v>
      </c>
      <c r="D55" s="7" t="s">
        <v>77</v>
      </c>
      <c r="E55" s="7" t="s">
        <v>53</v>
      </c>
      <c r="F55" s="7" t="s">
        <v>31</v>
      </c>
      <c r="G55" s="7" t="s">
        <v>55</v>
      </c>
      <c r="H55" s="13">
        <f>H56+H58</f>
        <v>50</v>
      </c>
      <c r="I55" s="13">
        <f>I58</f>
        <v>4</v>
      </c>
      <c r="J55" s="13">
        <f>J58</f>
        <v>4</v>
      </c>
    </row>
    <row r="56" spans="1:10" ht="172.5" customHeight="1" x14ac:dyDescent="0.2">
      <c r="A56" s="20">
        <v>41</v>
      </c>
      <c r="B56" s="4" t="s">
        <v>120</v>
      </c>
      <c r="C56" s="7" t="s">
        <v>117</v>
      </c>
      <c r="D56" s="7" t="s">
        <v>119</v>
      </c>
      <c r="E56" s="7" t="s">
        <v>90</v>
      </c>
      <c r="F56" s="7" t="s">
        <v>31</v>
      </c>
      <c r="G56" s="7" t="s">
        <v>71</v>
      </c>
      <c r="H56" s="13">
        <f>H57</f>
        <v>50</v>
      </c>
      <c r="I56" s="13">
        <v>0</v>
      </c>
      <c r="J56" s="13">
        <v>0</v>
      </c>
    </row>
    <row r="57" spans="1:10" ht="268.5" customHeight="1" x14ac:dyDescent="0.2">
      <c r="A57" s="20">
        <v>42</v>
      </c>
      <c r="B57" s="4" t="s">
        <v>120</v>
      </c>
      <c r="C57" s="7" t="s">
        <v>117</v>
      </c>
      <c r="D57" s="7" t="s">
        <v>119</v>
      </c>
      <c r="E57" s="7" t="s">
        <v>90</v>
      </c>
      <c r="F57" s="7" t="s">
        <v>118</v>
      </c>
      <c r="G57" s="7" t="s">
        <v>71</v>
      </c>
      <c r="H57" s="13">
        <v>50</v>
      </c>
      <c r="I57" s="13">
        <v>0</v>
      </c>
      <c r="J57" s="13">
        <v>0</v>
      </c>
    </row>
    <row r="58" spans="1:10" ht="112.5" x14ac:dyDescent="0.2">
      <c r="A58" s="20">
        <v>43</v>
      </c>
      <c r="B58" s="4" t="s">
        <v>74</v>
      </c>
      <c r="C58" s="7" t="s">
        <v>25</v>
      </c>
      <c r="D58" s="7" t="s">
        <v>78</v>
      </c>
      <c r="E58" s="7" t="s">
        <v>72</v>
      </c>
      <c r="F58" s="7" t="s">
        <v>31</v>
      </c>
      <c r="G58" s="7" t="s">
        <v>71</v>
      </c>
      <c r="H58" s="13">
        <f t="shared" ref="H58:J58" si="1">H59</f>
        <v>0</v>
      </c>
      <c r="I58" s="14">
        <f t="shared" si="1"/>
        <v>4</v>
      </c>
      <c r="J58" s="14">
        <f t="shared" si="1"/>
        <v>4</v>
      </c>
    </row>
    <row r="59" spans="1:10" ht="131.25" x14ac:dyDescent="0.2">
      <c r="A59" s="20">
        <v>44</v>
      </c>
      <c r="B59" s="4" t="s">
        <v>70</v>
      </c>
      <c r="C59" s="7" t="s">
        <v>25</v>
      </c>
      <c r="D59" s="7" t="s">
        <v>73</v>
      </c>
      <c r="E59" s="7" t="s">
        <v>72</v>
      </c>
      <c r="F59" s="7" t="s">
        <v>31</v>
      </c>
      <c r="G59" s="7" t="s">
        <v>71</v>
      </c>
      <c r="H59" s="13">
        <v>0</v>
      </c>
      <c r="I59" s="14">
        <v>4</v>
      </c>
      <c r="J59" s="14">
        <v>4</v>
      </c>
    </row>
    <row r="60" spans="1:10" ht="37.5" x14ac:dyDescent="0.2">
      <c r="A60" s="20">
        <v>45</v>
      </c>
      <c r="B60" s="4" t="s">
        <v>35</v>
      </c>
      <c r="C60" s="7" t="s">
        <v>55</v>
      </c>
      <c r="D60" s="7" t="s">
        <v>36</v>
      </c>
      <c r="E60" s="7" t="s">
        <v>53</v>
      </c>
      <c r="F60" s="7" t="s">
        <v>31</v>
      </c>
      <c r="G60" s="7" t="s">
        <v>55</v>
      </c>
      <c r="H60" s="17">
        <f>H61</f>
        <v>14689.577010000001</v>
      </c>
      <c r="I60" s="13">
        <f>I61</f>
        <v>8339</v>
      </c>
      <c r="J60" s="13">
        <f>J61</f>
        <v>8088.7999999999993</v>
      </c>
    </row>
    <row r="61" spans="1:10" ht="96" customHeight="1" x14ac:dyDescent="0.2">
      <c r="A61" s="20">
        <v>46</v>
      </c>
      <c r="B61" s="4" t="s">
        <v>37</v>
      </c>
      <c r="C61" s="7" t="s">
        <v>55</v>
      </c>
      <c r="D61" s="7" t="s">
        <v>38</v>
      </c>
      <c r="E61" s="7" t="s">
        <v>53</v>
      </c>
      <c r="F61" s="7" t="s">
        <v>31</v>
      </c>
      <c r="G61" s="7" t="s">
        <v>55</v>
      </c>
      <c r="H61" s="17">
        <f>H62+H65+H70</f>
        <v>14689.577010000001</v>
      </c>
      <c r="I61" s="13">
        <f>I62+I65+I70</f>
        <v>8339</v>
      </c>
      <c r="J61" s="13">
        <f>J62+J65+J70</f>
        <v>8088.7999999999993</v>
      </c>
    </row>
    <row r="62" spans="1:10" ht="66.75" customHeight="1" x14ac:dyDescent="0.2">
      <c r="A62" s="20">
        <v>47</v>
      </c>
      <c r="B62" s="4" t="s">
        <v>39</v>
      </c>
      <c r="C62" s="7" t="s">
        <v>25</v>
      </c>
      <c r="D62" s="7" t="s">
        <v>40</v>
      </c>
      <c r="E62" s="7" t="s">
        <v>53</v>
      </c>
      <c r="F62" s="7" t="s">
        <v>31</v>
      </c>
      <c r="G62" s="7" t="s">
        <v>43</v>
      </c>
      <c r="H62" s="13">
        <f t="shared" ref="H62:J63" si="2">H63</f>
        <v>3175.6000000000004</v>
      </c>
      <c r="I62" s="14">
        <f t="shared" si="2"/>
        <v>2538.1999999999998</v>
      </c>
      <c r="J62" s="14">
        <f t="shared" si="2"/>
        <v>2538.1999999999998</v>
      </c>
    </row>
    <row r="63" spans="1:10" ht="45.75" customHeight="1" x14ac:dyDescent="0.2">
      <c r="A63" s="20">
        <v>48</v>
      </c>
      <c r="B63" s="4" t="s">
        <v>41</v>
      </c>
      <c r="C63" s="7" t="s">
        <v>25</v>
      </c>
      <c r="D63" s="7" t="s">
        <v>42</v>
      </c>
      <c r="E63" s="7" t="s">
        <v>53</v>
      </c>
      <c r="F63" s="7" t="s">
        <v>31</v>
      </c>
      <c r="G63" s="7" t="s">
        <v>43</v>
      </c>
      <c r="H63" s="13">
        <f t="shared" si="2"/>
        <v>3175.6000000000004</v>
      </c>
      <c r="I63" s="14">
        <f t="shared" si="2"/>
        <v>2538.1999999999998</v>
      </c>
      <c r="J63" s="14">
        <f t="shared" si="2"/>
        <v>2538.1999999999998</v>
      </c>
    </row>
    <row r="64" spans="1:10" ht="63.75" customHeight="1" x14ac:dyDescent="0.2">
      <c r="A64" s="20">
        <v>49</v>
      </c>
      <c r="B64" s="4" t="s">
        <v>95</v>
      </c>
      <c r="C64" s="7" t="s">
        <v>25</v>
      </c>
      <c r="D64" s="7" t="s">
        <v>42</v>
      </c>
      <c r="E64" s="7" t="s">
        <v>90</v>
      </c>
      <c r="F64" s="7" t="s">
        <v>31</v>
      </c>
      <c r="G64" s="7" t="s">
        <v>43</v>
      </c>
      <c r="H64" s="13">
        <f>2313.3+862.3</f>
        <v>3175.6000000000004</v>
      </c>
      <c r="I64" s="14">
        <f>1850.6+687.6</f>
        <v>2538.1999999999998</v>
      </c>
      <c r="J64" s="14">
        <f>1850.6+687.6</f>
        <v>2538.1999999999998</v>
      </c>
    </row>
    <row r="65" spans="1:10" ht="85.5" customHeight="1" x14ac:dyDescent="0.2">
      <c r="A65" s="20">
        <v>50</v>
      </c>
      <c r="B65" s="4" t="s">
        <v>44</v>
      </c>
      <c r="C65" s="7" t="s">
        <v>25</v>
      </c>
      <c r="D65" s="7" t="s">
        <v>45</v>
      </c>
      <c r="E65" s="7" t="s">
        <v>53</v>
      </c>
      <c r="F65" s="7" t="s">
        <v>31</v>
      </c>
      <c r="G65" s="7" t="s">
        <v>55</v>
      </c>
      <c r="H65" s="13">
        <f>H66+H68</f>
        <v>262.10000000000002</v>
      </c>
      <c r="I65" s="13">
        <f>I66+I68</f>
        <v>264.8</v>
      </c>
      <c r="J65" s="13">
        <f>J66+J68</f>
        <v>14.6</v>
      </c>
    </row>
    <row r="66" spans="1:10" ht="105" customHeight="1" x14ac:dyDescent="0.2">
      <c r="A66" s="20">
        <v>51</v>
      </c>
      <c r="B66" s="4" t="s">
        <v>46</v>
      </c>
      <c r="C66" s="7" t="s">
        <v>25</v>
      </c>
      <c r="D66" s="7" t="s">
        <v>47</v>
      </c>
      <c r="E66" s="7" t="s">
        <v>53</v>
      </c>
      <c r="F66" s="7" t="s">
        <v>31</v>
      </c>
      <c r="G66" s="7" t="s">
        <v>43</v>
      </c>
      <c r="H66" s="13">
        <f>H67</f>
        <v>247.50000000000003</v>
      </c>
      <c r="I66" s="14">
        <f>I67</f>
        <v>250.2</v>
      </c>
      <c r="J66" s="14">
        <f>J67</f>
        <v>0</v>
      </c>
    </row>
    <row r="67" spans="1:10" ht="123" customHeight="1" x14ac:dyDescent="0.2">
      <c r="A67" s="20">
        <v>52</v>
      </c>
      <c r="B67" s="4" t="s">
        <v>94</v>
      </c>
      <c r="C67" s="7" t="s">
        <v>25</v>
      </c>
      <c r="D67" s="7" t="s">
        <v>47</v>
      </c>
      <c r="E67" s="7" t="s">
        <v>90</v>
      </c>
      <c r="F67" s="7" t="s">
        <v>31</v>
      </c>
      <c r="G67" s="7" t="s">
        <v>43</v>
      </c>
      <c r="H67" s="13">
        <f>264.3-22.2+5.4</f>
        <v>247.50000000000003</v>
      </c>
      <c r="I67" s="14">
        <v>250.2</v>
      </c>
      <c r="J67" s="14">
        <v>0</v>
      </c>
    </row>
    <row r="68" spans="1:10" ht="90.75" customHeight="1" x14ac:dyDescent="0.2">
      <c r="A68" s="20">
        <v>53</v>
      </c>
      <c r="B68" s="4" t="s">
        <v>107</v>
      </c>
      <c r="C68" s="7" t="s">
        <v>25</v>
      </c>
      <c r="D68" s="7" t="s">
        <v>85</v>
      </c>
      <c r="E68" s="7" t="s">
        <v>53</v>
      </c>
      <c r="F68" s="7" t="s">
        <v>31</v>
      </c>
      <c r="G68" s="7" t="s">
        <v>43</v>
      </c>
      <c r="H68" s="13">
        <f>H69</f>
        <v>14.6</v>
      </c>
      <c r="I68" s="13">
        <f>I69</f>
        <v>14.6</v>
      </c>
      <c r="J68" s="13">
        <f>J69</f>
        <v>14.6</v>
      </c>
    </row>
    <row r="69" spans="1:10" ht="172.5" customHeight="1" x14ac:dyDescent="0.2">
      <c r="A69" s="20">
        <v>54</v>
      </c>
      <c r="B69" s="4" t="s">
        <v>108</v>
      </c>
      <c r="C69" s="7" t="s">
        <v>25</v>
      </c>
      <c r="D69" s="7" t="s">
        <v>85</v>
      </c>
      <c r="E69" s="7" t="s">
        <v>90</v>
      </c>
      <c r="F69" s="7" t="s">
        <v>86</v>
      </c>
      <c r="G69" s="7" t="s">
        <v>43</v>
      </c>
      <c r="H69" s="13">
        <v>14.6</v>
      </c>
      <c r="I69" s="14">
        <v>14.6</v>
      </c>
      <c r="J69" s="14">
        <v>14.6</v>
      </c>
    </row>
    <row r="70" spans="1:10" ht="50.25" customHeight="1" x14ac:dyDescent="0.2">
      <c r="A70" s="20">
        <v>55</v>
      </c>
      <c r="B70" s="4" t="s">
        <v>48</v>
      </c>
      <c r="C70" s="7" t="s">
        <v>25</v>
      </c>
      <c r="D70" s="7" t="s">
        <v>49</v>
      </c>
      <c r="E70" s="7" t="s">
        <v>53</v>
      </c>
      <c r="F70" s="7" t="s">
        <v>31</v>
      </c>
      <c r="G70" s="7" t="s">
        <v>43</v>
      </c>
      <c r="H70" s="17">
        <f t="shared" ref="H70:J71" si="3">H71</f>
        <v>11251.87701</v>
      </c>
      <c r="I70" s="14">
        <f t="shared" si="3"/>
        <v>5536</v>
      </c>
      <c r="J70" s="14">
        <f t="shared" si="3"/>
        <v>5536</v>
      </c>
    </row>
    <row r="71" spans="1:10" ht="68.25" customHeight="1" x14ac:dyDescent="0.2">
      <c r="A71" s="20">
        <v>56</v>
      </c>
      <c r="B71" s="4" t="s">
        <v>58</v>
      </c>
      <c r="C71" s="7" t="s">
        <v>25</v>
      </c>
      <c r="D71" s="7" t="s">
        <v>50</v>
      </c>
      <c r="E71" s="7" t="s">
        <v>53</v>
      </c>
      <c r="F71" s="7" t="s">
        <v>31</v>
      </c>
      <c r="G71" s="7" t="s">
        <v>43</v>
      </c>
      <c r="H71" s="17">
        <f t="shared" si="3"/>
        <v>11251.87701</v>
      </c>
      <c r="I71" s="14">
        <f t="shared" si="3"/>
        <v>5536</v>
      </c>
      <c r="J71" s="14">
        <f t="shared" si="3"/>
        <v>5536</v>
      </c>
    </row>
    <row r="72" spans="1:10" ht="80.25" customHeight="1" x14ac:dyDescent="0.2">
      <c r="A72" s="20">
        <v>57</v>
      </c>
      <c r="B72" s="4" t="s">
        <v>93</v>
      </c>
      <c r="C72" s="7" t="s">
        <v>25</v>
      </c>
      <c r="D72" s="7" t="s">
        <v>50</v>
      </c>
      <c r="E72" s="7" t="s">
        <v>90</v>
      </c>
      <c r="F72" s="7" t="s">
        <v>31</v>
      </c>
      <c r="G72" s="7" t="s">
        <v>43</v>
      </c>
      <c r="H72" s="17">
        <f>6895+20+1200+102.137+54.7+64.5+200+2200+69.27581+11.2642+420+15</f>
        <v>11251.87701</v>
      </c>
      <c r="I72" s="14">
        <f>5516+20</f>
        <v>5536</v>
      </c>
      <c r="J72" s="14">
        <f>5516+20</f>
        <v>5536</v>
      </c>
    </row>
    <row r="73" spans="1:10" ht="18.75" x14ac:dyDescent="0.3">
      <c r="A73" s="38" t="s">
        <v>2</v>
      </c>
      <c r="B73" s="39"/>
      <c r="C73" s="39"/>
      <c r="D73" s="39"/>
      <c r="E73" s="39"/>
      <c r="F73" s="39"/>
      <c r="G73" s="40"/>
      <c r="H73" s="24">
        <f>H15</f>
        <v>21609.951000000001</v>
      </c>
      <c r="I73" s="15">
        <f>I15</f>
        <v>17670.046989999999</v>
      </c>
      <c r="J73" s="15">
        <f>J15</f>
        <v>17428.446989999997</v>
      </c>
    </row>
    <row r="75" spans="1:10" x14ac:dyDescent="0.2">
      <c r="H75" s="8"/>
      <c r="I75" s="18"/>
      <c r="J75" s="18"/>
    </row>
    <row r="76" spans="1:10" ht="15" customHeight="1" x14ac:dyDescent="0.2">
      <c r="B76" s="1"/>
      <c r="H76">
        <f>21610.00231-0.05131</f>
        <v>21609.951000000001</v>
      </c>
    </row>
    <row r="77" spans="1:10" ht="15" customHeight="1" x14ac:dyDescent="0.2">
      <c r="B77" s="2"/>
      <c r="H77" s="26">
        <f>H76-H73</f>
        <v>0</v>
      </c>
      <c r="I77" s="18"/>
      <c r="J77" s="18"/>
    </row>
    <row r="78" spans="1:10" ht="15" customHeight="1" x14ac:dyDescent="0.2">
      <c r="B78" s="2"/>
    </row>
    <row r="79" spans="1:10" ht="15" customHeight="1" x14ac:dyDescent="0.2">
      <c r="B79" s="3"/>
      <c r="H79" s="26"/>
    </row>
    <row r="80" spans="1:10" ht="15" customHeight="1" x14ac:dyDescent="0.2">
      <c r="B80" s="3"/>
    </row>
  </sheetData>
  <mergeCells count="23">
    <mergeCell ref="A73:G73"/>
    <mergeCell ref="A11:A13"/>
    <mergeCell ref="B11:G11"/>
    <mergeCell ref="A5:B5"/>
    <mergeCell ref="C5:D5"/>
    <mergeCell ref="A7:B7"/>
    <mergeCell ref="C7:D7"/>
    <mergeCell ref="C6:D6"/>
    <mergeCell ref="A10:J10"/>
    <mergeCell ref="A8:J8"/>
    <mergeCell ref="E5:J5"/>
    <mergeCell ref="E6:J6"/>
    <mergeCell ref="E7:J7"/>
    <mergeCell ref="B12:B13"/>
    <mergeCell ref="H11:H13"/>
    <mergeCell ref="C12:C13"/>
    <mergeCell ref="A6:B6"/>
    <mergeCell ref="E1:J1"/>
    <mergeCell ref="E2:J2"/>
    <mergeCell ref="E3:J3"/>
    <mergeCell ref="I11:I13"/>
    <mergeCell ref="J11:J13"/>
    <mergeCell ref="D12:G13"/>
  </mergeCells>
  <phoneticPr fontId="0" type="noConversion"/>
  <pageMargins left="1.1811023622047245" right="0.39370078740157483" top="0.78740157480314965" bottom="0.39370078740157483" header="0.27559055118110237" footer="0.15748031496062992"/>
  <pageSetup paperSize="9" scale="57" fitToHeight="6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2016-10-03T02:36:57Z</cp:lastPrinted>
  <dcterms:created xsi:type="dcterms:W3CDTF">2010-12-24T06:46:12Z</dcterms:created>
  <dcterms:modified xsi:type="dcterms:W3CDTF">2016-12-29T07:58:30Z</dcterms:modified>
</cp:coreProperties>
</file>