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45" windowWidth="15480" windowHeight="7500"/>
  </bookViews>
  <sheets>
    <sheet name="Лист1" sheetId="1" r:id="rId1"/>
  </sheets>
  <definedNames>
    <definedName name="_xlnm.Print_Titles" localSheetId="0">Лист1!$15:$16</definedName>
  </definedNames>
  <calcPr calcId="145621" refMode="R1C1"/>
</workbook>
</file>

<file path=xl/calcChain.xml><?xml version="1.0" encoding="utf-8"?>
<calcChain xmlns="http://schemas.openxmlformats.org/spreadsheetml/2006/main">
  <c r="G208" i="1" l="1"/>
  <c r="G66" i="1"/>
  <c r="G41" i="1" l="1"/>
  <c r="G20" i="1"/>
  <c r="G131" i="1"/>
  <c r="G147" i="1" l="1"/>
  <c r="G146" i="1" s="1"/>
  <c r="G145" i="1" s="1"/>
  <c r="G144" i="1" s="1"/>
  <c r="G160" i="1"/>
  <c r="G81" i="1"/>
  <c r="G36" i="1"/>
  <c r="G97" i="1" l="1"/>
  <c r="G26" i="1" l="1"/>
  <c r="G25" i="1" s="1"/>
  <c r="G24" i="1"/>
  <c r="G50" i="1" l="1"/>
  <c r="G49" i="1" s="1"/>
  <c r="G69" i="1"/>
  <c r="G136" i="1" l="1"/>
  <c r="G78" i="1" l="1"/>
  <c r="G116" i="1"/>
  <c r="G115" i="1" s="1"/>
  <c r="G114" i="1" s="1"/>
  <c r="G153" i="1" l="1"/>
  <c r="G152" i="1" s="1"/>
  <c r="G56" i="1" l="1"/>
  <c r="G55" i="1" s="1"/>
  <c r="G54" i="1" s="1"/>
  <c r="G143" i="1" l="1"/>
  <c r="G190" i="1" l="1"/>
  <c r="G45" i="1"/>
  <c r="G75" i="1"/>
  <c r="G163" i="1" l="1"/>
  <c r="G162" i="1" s="1"/>
  <c r="G161" i="1" s="1"/>
  <c r="G127" i="1"/>
  <c r="G126" i="1" s="1"/>
  <c r="G125" i="1" s="1"/>
  <c r="G130" i="1"/>
  <c r="G121" i="1"/>
  <c r="G88" i="1"/>
  <c r="G90" i="1" s="1"/>
  <c r="G72" i="1"/>
  <c r="G33" i="1"/>
  <c r="G80" i="1" l="1"/>
  <c r="G79" i="1" s="1"/>
  <c r="G39" i="1" l="1"/>
  <c r="G48" i="1"/>
  <c r="G53" i="1" l="1"/>
  <c r="G52" i="1"/>
  <c r="G44" i="1" l="1"/>
  <c r="G135" i="1" l="1"/>
  <c r="G134" i="1" s="1"/>
  <c r="G133" i="1" l="1"/>
  <c r="G132" i="1" s="1"/>
  <c r="G159" i="1"/>
  <c r="G105" i="1" l="1"/>
  <c r="G102" i="1"/>
  <c r="G110" i="1" l="1"/>
  <c r="G109" i="1" s="1"/>
  <c r="G108" i="1" s="1"/>
  <c r="G199" i="1" l="1"/>
  <c r="G198" i="1" s="1"/>
  <c r="G195" i="1" l="1"/>
  <c r="G194" i="1" s="1"/>
  <c r="G197" i="1"/>
  <c r="G196" i="1" s="1"/>
  <c r="G189" i="1"/>
  <c r="G43" i="1" l="1"/>
  <c r="G182" i="1" l="1"/>
  <c r="G181" i="1" s="1"/>
  <c r="G180" i="1" s="1"/>
  <c r="G179" i="1" s="1"/>
  <c r="G192" i="1" l="1"/>
  <c r="G191" i="1" s="1"/>
  <c r="G32" i="1" l="1"/>
  <c r="G31" i="1" s="1"/>
  <c r="G96" i="1" l="1"/>
  <c r="G95" i="1" s="1"/>
  <c r="G94" i="1" s="1"/>
  <c r="G35" i="1" l="1"/>
  <c r="G34" i="1" s="1"/>
  <c r="G42" i="1" l="1"/>
  <c r="G71" i="1" l="1"/>
  <c r="G123" i="1" l="1"/>
  <c r="G122" i="1" s="1"/>
  <c r="G40" i="1"/>
  <c r="G77" i="1"/>
  <c r="G76" i="1" s="1"/>
  <c r="G129" i="1"/>
  <c r="G128" i="1" s="1"/>
  <c r="G142" i="1"/>
  <c r="G141" i="1" s="1"/>
  <c r="G138" i="1" s="1"/>
  <c r="G156" i="1"/>
  <c r="G155" i="1" s="1"/>
  <c r="G206" i="1"/>
  <c r="G177" i="1"/>
  <c r="G176" i="1" s="1"/>
  <c r="G158" i="1"/>
  <c r="G170" i="1"/>
  <c r="G169" i="1" s="1"/>
  <c r="G167" i="1"/>
  <c r="G166" i="1" s="1"/>
  <c r="G87" i="1"/>
  <c r="G74" i="1"/>
  <c r="G73" i="1" s="1"/>
  <c r="G68" i="1"/>
  <c r="G67" i="1" s="1"/>
  <c r="G23" i="1"/>
  <c r="G22" i="1" s="1"/>
  <c r="G21" i="1" s="1"/>
  <c r="G89" i="1"/>
  <c r="G120" i="1"/>
  <c r="G119" i="1" s="1"/>
  <c r="G118" i="1" s="1"/>
  <c r="G113" i="1" s="1"/>
  <c r="G38" i="1"/>
  <c r="G47" i="1"/>
  <c r="G46" i="1" s="1"/>
  <c r="G70" i="1"/>
  <c r="G101" i="1"/>
  <c r="G104" i="1"/>
  <c r="G188" i="1"/>
  <c r="G185" i="1" s="1"/>
  <c r="G61" i="1"/>
  <c r="G60" i="1"/>
  <c r="G59" i="1" s="1"/>
  <c r="G58" i="1" s="1"/>
  <c r="G205" i="1"/>
  <c r="G150" i="1" l="1"/>
  <c r="G151" i="1" s="1"/>
  <c r="G149" i="1"/>
  <c r="G164" i="1"/>
  <c r="G165" i="1" s="1"/>
  <c r="G19" i="1"/>
  <c r="G140" i="1"/>
  <c r="G139" i="1" s="1"/>
  <c r="G173" i="1"/>
  <c r="G172" i="1" s="1"/>
  <c r="G175" i="1"/>
  <c r="G174" i="1" s="1"/>
  <c r="G202" i="1"/>
  <c r="G204" i="1"/>
  <c r="G203" i="1" s="1"/>
  <c r="G187" i="1"/>
  <c r="G98" i="1"/>
  <c r="G37" i="1"/>
  <c r="G201" i="1"/>
  <c r="G86" i="1"/>
  <c r="G30" i="1" l="1"/>
  <c r="G137" i="1"/>
  <c r="G65" i="1"/>
  <c r="G64" i="1" s="1"/>
  <c r="G184" i="1"/>
  <c r="G186" i="1"/>
  <c r="G82" i="1"/>
  <c r="G85" i="1"/>
  <c r="G84" i="1" s="1"/>
  <c r="G83" i="1" s="1"/>
  <c r="G100" i="1"/>
  <c r="G99" i="1"/>
  <c r="G93" i="1"/>
  <c r="G92" i="1" s="1"/>
  <c r="G91" i="1" s="1"/>
  <c r="G29" i="1" l="1"/>
  <c r="G28" i="1" s="1"/>
  <c r="G18" i="1"/>
  <c r="G112" i="1"/>
  <c r="G107" i="1" l="1"/>
  <c r="G17" i="1" l="1"/>
</calcChain>
</file>

<file path=xl/sharedStrings.xml><?xml version="1.0" encoding="utf-8"?>
<sst xmlns="http://schemas.openxmlformats.org/spreadsheetml/2006/main" count="945" uniqueCount="353">
  <si>
    <t>Наименование главных распорядителей и наименование показателей бюджетной классификации</t>
  </si>
  <si>
    <t>2</t>
  </si>
  <si>
    <t>3</t>
  </si>
  <si>
    <t>4</t>
  </si>
  <si>
    <t>5</t>
  </si>
  <si>
    <t>6</t>
  </si>
  <si>
    <t>552</t>
  </si>
  <si>
    <t/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</si>
  <si>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</si>
  <si>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</si>
  <si>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</si>
  <si>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</si>
  <si>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</si>
  <si>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</si>
  <si>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</si>
  <si>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</si>
  <si>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</si>
  <si>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</si>
  <si>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</si>
  <si>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</si>
  <si>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</si>
  <si>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</si>
  <si>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</si>
  <si>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</si>
  <si>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</si>
  <si>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</si>
  <si>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</si>
  <si>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</si>
  <si>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</si>
  <si>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</si>
  <si>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</si>
  <si>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</si>
  <si>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</si>
  <si>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</si>
  <si>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Благоустройство</t>
  </si>
  <si>
    <t>0503</t>
  </si>
  <si>
    <t>Содержание уличного освещения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</si>
  <si>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</si>
  <si>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</si>
  <si>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</si>
  <si>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</si>
  <si>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</si>
  <si>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</si>
  <si>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</si>
  <si>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</si>
  <si>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 xml:space="preserve">Совета депутатов </t>
  </si>
  <si>
    <t>0409</t>
  </si>
  <si>
    <t>Организация и проведение акарицидных обработок мест массового отдыха населения за счет средств местного бюджета</t>
  </si>
  <si>
    <t>Дорожное хозяйство (дорожные фонды)</t>
  </si>
  <si>
    <t>КВСР</t>
  </si>
  <si>
    <t>870</t>
  </si>
  <si>
    <t>Реализация государственных функций, связанных с общегосударственным управлением (прочие расходы)</t>
  </si>
  <si>
    <t>Уличное освещение поселений</t>
  </si>
  <si>
    <t>Всего</t>
  </si>
  <si>
    <t>Содержание автомобильных дорог общего пользования местного значения за счет дорожного фонда</t>
  </si>
  <si>
    <t>1</t>
  </si>
  <si>
    <t>Резервные средства</t>
  </si>
  <si>
    <t>540</t>
  </si>
  <si>
    <t>Иные межбюджетные трансферты</t>
  </si>
  <si>
    <t>к  решению поселкового</t>
  </si>
  <si>
    <t>Содержание автомобильных дорог за счет местного бюджета</t>
  </si>
  <si>
    <t>Приложение №  7</t>
  </si>
  <si>
    <t xml:space="preserve"> Реализация государственных функций, связанных с общегосударственным управлением (членские взносы) </t>
  </si>
  <si>
    <t>(тыс.рублей)</t>
  </si>
  <si>
    <t>№ строки</t>
  </si>
  <si>
    <t>Администрация поселка  Большая Ирба</t>
  </si>
  <si>
    <t>100</t>
  </si>
  <si>
    <t>120</t>
  </si>
  <si>
    <t>Расходы на выплаты персоналу государственных (муниципальных) органов</t>
  </si>
  <si>
    <t>200</t>
  </si>
  <si>
    <t>240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</si>
  <si>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</si>
  <si>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</si>
  <si>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800</t>
  </si>
  <si>
    <t>850</t>
  </si>
  <si>
    <t>Иные бюджетные ассигнования</t>
  </si>
  <si>
    <t>Уплата  налогов, сборов и иных платежей</t>
  </si>
  <si>
    <t>500</t>
  </si>
  <si>
    <t>Межбюджетные трансферты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</si>
  <si>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</si>
  <si>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ФИЗИЧЕСКАЯ КУЛЬТУРА И СПОРТ</t>
  </si>
  <si>
    <t>ЗДРАВООХРАНЕНИЕ</t>
  </si>
  <si>
    <t>КУЛЬТУРА, КИНЕМАТОГРАФИЯ</t>
  </si>
  <si>
    <t>ЖИЛИЩНО-КОММУНАЛЬНОЕ ХОЗЯЙСТВО</t>
  </si>
  <si>
    <t>НАЦИОНАЛЬНАЯ БЕЗОПАСНОСТЬ И ПРАВООХРАНИТЕЛЬНАЯ ДЕЯТЕЛЬНОСТЬ</t>
  </si>
  <si>
    <t>НАЦИОНАЛЬНАЯ ОБОРОНА</t>
  </si>
  <si>
    <t>ОБЩЕГОСУДАРСТВЕННЫЕ ВОПРОСЫ</t>
  </si>
  <si>
    <t>0220080810</t>
  </si>
  <si>
    <t>0210080640</t>
  </si>
  <si>
    <t>0110081160</t>
  </si>
  <si>
    <t>0110081150</t>
  </si>
  <si>
    <t>0130081130</t>
  </si>
  <si>
    <t>0130081030</t>
  </si>
  <si>
    <t>0110080250</t>
  </si>
  <si>
    <t>011080250</t>
  </si>
  <si>
    <t>0160082030</t>
  </si>
  <si>
    <t>0160081020</t>
  </si>
  <si>
    <t>0150082060</t>
  </si>
  <si>
    <t>0150082050</t>
  </si>
  <si>
    <t>9020051180</t>
  </si>
  <si>
    <t>9010080230</t>
  </si>
  <si>
    <t>9010080220</t>
  </si>
  <si>
    <t>9010075140</t>
  </si>
  <si>
    <t>9010080110</t>
  </si>
  <si>
    <t>9010080210</t>
  </si>
  <si>
    <t>9010080240</t>
  </si>
  <si>
    <t>9010080250</t>
  </si>
  <si>
    <t>9010080860</t>
  </si>
  <si>
    <t>01100S5550</t>
  </si>
  <si>
    <t>Мероприятия в области физической культуры  и спорта</t>
  </si>
  <si>
    <t>Мероприятия антикоррупционного направления</t>
  </si>
  <si>
    <t xml:space="preserve">Прочие мероприятия по благоустройству </t>
  </si>
  <si>
    <t xml:space="preserve">Организация и содержание мест захоронения </t>
  </si>
  <si>
    <t xml:space="preserve">Резервный фонд </t>
  </si>
  <si>
    <t xml:space="preserve">Мероприятия в области коммунального хозяйства  </t>
  </si>
  <si>
    <t xml:space="preserve">Культурно-массовые мероприятия </t>
  </si>
  <si>
    <t>Другие вопросы в области  физической культуры  и спорта</t>
  </si>
  <si>
    <t xml:space="preserve">Профилактика терроризма и экстремизма  </t>
  </si>
  <si>
    <t>830</t>
  </si>
  <si>
    <t>Исполнение судебных актов</t>
  </si>
  <si>
    <t>9010012210</t>
  </si>
  <si>
    <t>01400S4120</t>
  </si>
  <si>
    <t>Софинансирование на обеспечение первичных  мер пожарной безопасности</t>
  </si>
  <si>
    <t>9010010210</t>
  </si>
  <si>
    <t>0110085550</t>
  </si>
  <si>
    <t>9080080620</t>
  </si>
  <si>
    <t>Осуществление полномочий Поселения  по вопросам организации досуга и обеспечения жителей Поселения услугами организаций культуры</t>
  </si>
  <si>
    <t>1000</t>
  </si>
  <si>
    <t>1001</t>
  </si>
  <si>
    <t>310</t>
  </si>
  <si>
    <t>300</t>
  </si>
  <si>
    <t>9100081110</t>
  </si>
  <si>
    <t>СОЦИАЛЬНАЯ ПОЛИТИКА</t>
  </si>
  <si>
    <t>Социальное обеспечение и иные выплаты населению</t>
  </si>
  <si>
    <t>Публичные нормативные социальные выплаты гражданам</t>
  </si>
  <si>
    <t>0406</t>
  </si>
  <si>
    <t>Водное хозяйство</t>
  </si>
  <si>
    <t>Мероприятия по содержанию объектов</t>
  </si>
  <si>
    <t>0110083010</t>
  </si>
  <si>
    <t>Пенсионное обеспечение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</si>
  <si>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</si>
  <si>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</si>
  <si>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</si>
  <si>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</si>
  <si>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</si>
  <si>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</si>
  <si>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</si>
  <si>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</si>
  <si>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</si>
  <si>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</si>
  <si>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</si>
  <si>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</si>
  <si>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</si>
  <si>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</si>
  <si>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</si>
  <si>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</si>
  <si>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</si>
  <si>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</si>
  <si>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</si>
  <si>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</si>
  <si>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</si>
  <si>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</si>
  <si>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</si>
  <si>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</si>
  <si>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</si>
  <si>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</si>
  <si>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</si>
  <si>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</si>
  <si>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</si>
  <si>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</si>
  <si>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</si>
  <si>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</si>
  <si>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</si>
  <si>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</si>
  <si>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</si>
  <si>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</si>
  <si>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</si>
  <si>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</si>
  <si>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</si>
  <si>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</si>
  <si>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</si>
  <si>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</si>
  <si>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</si>
  <si>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</si>
  <si>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</si>
  <si>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</si>
  <si>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</si>
  <si>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</si>
  <si>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</si>
  <si>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</si>
  <si>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</si>
  <si>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</si>
  <si>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</si>
  <si>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</si>
  <si>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</si>
  <si>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</si>
  <si>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</si>
  <si>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</si>
  <si>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</si>
  <si>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</si>
  <si>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</si>
  <si>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</si>
  <si>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</si>
  <si>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75</t>
  </si>
  <si>
    <t>76</t>
  </si>
  <si>
    <t>77</t>
  </si>
  <si>
    <t>78</t>
  </si>
  <si>
    <t>79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</si>
  <si>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</si>
  <si>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</si>
  <si>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</si>
  <si>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</si>
  <si>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</si>
  <si>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</si>
  <si>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</si>
  <si>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</si>
  <si>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</si>
  <si>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</si>
  <si>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</si>
  <si>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</si>
  <si>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</si>
  <si>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</si>
  <si>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</si>
  <si>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103</t>
  </si>
  <si>
    <t>104</t>
  </si>
  <si>
    <t>108</t>
  </si>
  <si>
    <t>109</t>
  </si>
  <si>
    <t>112</t>
  </si>
  <si>
    <t>113</t>
  </si>
  <si>
    <t>114</t>
  </si>
  <si>
    <t>115</t>
  </si>
  <si>
    <t>116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</si>
  <si>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</si>
  <si>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</si>
  <si>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</si>
  <si>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</si>
  <si>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</si>
  <si>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</si>
  <si>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</si>
  <si>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</si>
  <si>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</si>
  <si>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</si>
  <si>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130</t>
  </si>
  <si>
    <t>131</t>
  </si>
  <si>
    <t>132</t>
  </si>
  <si>
    <t>133</t>
  </si>
  <si>
    <t>134</t>
  </si>
  <si>
    <t>Пенсионное обеспечение депутатов,членов выборных органов местного самоуправления, выборных должностных лиц местного самоуправления и муниципальных служащих в части установления, начисления и выплаты пенсии за выслугу лет</t>
  </si>
  <si>
    <t>9010000000</t>
  </si>
  <si>
    <t>Расходы непрограммного направления</t>
  </si>
  <si>
    <t>Непрограммные расходы в сфере общегосударственных расходов</t>
  </si>
  <si>
    <t>9020000000</t>
  </si>
  <si>
    <t>9100000000</t>
  </si>
  <si>
    <t>9040000000</t>
  </si>
  <si>
    <t>Непрограммные расходы в сфере национальной обороны</t>
  </si>
  <si>
    <t>Непрограммные расходы в сфере национальнойэкономики</t>
  </si>
  <si>
    <t>Непрограммные расходы в сфере пенсионного обеспечения</t>
  </si>
  <si>
    <t xml:space="preserve">Осуществление  первичного воинского учёта на территориях, где отсутствуют военные комиссариаты  </t>
  </si>
  <si>
    <t>9080000000</t>
  </si>
  <si>
    <t>Непрограммные расходы в сфере культуры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</si>
  <si>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</si>
  <si>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благоустройства  на территории поселка 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</si>
  <si>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</si>
  <si>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</si>
  <si>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"Профилактика терроризма и экстремизма и коррупции в муниципальном образовании поселок Большая Ирба"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</si>
  <si>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</si>
  <si>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</si>
  <si>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</si>
  <si>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</si>
  <si>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0220000000</t>
  </si>
  <si>
    <t>0210000000</t>
  </si>
  <si>
    <t>0160000000</t>
  </si>
  <si>
    <t>0150000000</t>
  </si>
  <si>
    <t>0100000000</t>
  </si>
  <si>
    <t>0110000000</t>
  </si>
  <si>
    <t>0140000000</t>
  </si>
  <si>
    <t>0200000000</t>
  </si>
  <si>
    <t>110</t>
  </si>
  <si>
    <t>111</t>
  </si>
  <si>
    <t>129</t>
  </si>
  <si>
    <t>Организация и проведение дератизации за счет средств местного бюджета</t>
  </si>
  <si>
    <t>01600S5090</t>
  </si>
  <si>
    <t>29</t>
  </si>
  <si>
    <t>30</t>
  </si>
  <si>
    <t>Целевая статья</t>
  </si>
  <si>
    <t>Вид расходов</t>
  </si>
  <si>
    <t>Раздел-подраздел</t>
  </si>
  <si>
    <t>Закупка товаров, работ и услуг для обеспечения государственных (муниципальных) нужд</t>
  </si>
  <si>
    <t>Центральный аппарат</t>
  </si>
  <si>
    <t>Центральный аппарат  (финансирование по новой системе оплаты труда)</t>
  </si>
  <si>
    <t xml:space="preserve">Мероприятия  по землеустройству и землепользованию </t>
  </si>
  <si>
    <t>ВЕДОМСТВЕННАЯ СТРУКТУРА  РАСХОДОВ МЕСТНОГО БЮДЖЕТА НА 2020 ГОД</t>
  </si>
  <si>
    <t>Сумма на 2020 год</t>
  </si>
  <si>
    <t>Обеспечение проведение выборов и референдумов</t>
  </si>
  <si>
    <t>0107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</si>
  <si>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за счет краевого бюджета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</si>
  <si>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за счет местного бюджета</t>
  </si>
  <si>
    <t>80</t>
  </si>
  <si>
    <t>81</t>
  </si>
  <si>
    <t>82</t>
  </si>
  <si>
    <t>83</t>
  </si>
  <si>
    <t>84</t>
  </si>
  <si>
    <t>105</t>
  </si>
  <si>
    <t>106</t>
  </si>
  <si>
    <t>107</t>
  </si>
  <si>
    <t>135</t>
  </si>
  <si>
    <t>Реализация государственных функций, связанных с общегосударственным управлением (софинансирование программ, грантов, прочие услуги)</t>
  </si>
  <si>
    <t>880</t>
  </si>
  <si>
    <t>Специальные расходы</t>
  </si>
  <si>
    <t>от 24.12.2019г. № 43-181  р</t>
  </si>
  <si>
    <t>9010080870</t>
  </si>
  <si>
    <t>Реализация государственных функций, связанных с общегосударственным управлением (оценка технического состояния автомобильных дорог)</t>
  </si>
  <si>
    <t>101</t>
  </si>
  <si>
    <t>102</t>
  </si>
  <si>
    <t xml:space="preserve">Субсидия на содержание автомобильных дорог общего пользования местного значения </t>
  </si>
  <si>
    <t xml:space="preserve">Субсидия на капитальный ремонт и ремонт  автомобильных дорог общего пользования местного значения </t>
  </si>
  <si>
    <t>01600S5080</t>
  </si>
  <si>
    <t>0130000000</t>
  </si>
  <si>
    <t>Субсидии бюджетам городских поселений на обустройство и восстановление воинских захоронений, находящитхся в государственной собственности</t>
  </si>
  <si>
    <t>9000000000</t>
  </si>
  <si>
    <t>9040083090</t>
  </si>
  <si>
    <t>72</t>
  </si>
  <si>
    <t>73</t>
  </si>
  <si>
    <t>74</t>
  </si>
  <si>
    <t>136</t>
  </si>
  <si>
    <t>137</t>
  </si>
  <si>
    <t>138</t>
  </si>
  <si>
    <t>139</t>
  </si>
  <si>
    <t>01100L2990</t>
  </si>
  <si>
    <t>Субсидия на софинансирование муниципальных программ формирования современной городской (сельской) среды</t>
  </si>
  <si>
    <t>141</t>
  </si>
  <si>
    <t>142</t>
  </si>
  <si>
    <t>143</t>
  </si>
  <si>
    <t>149</t>
  </si>
  <si>
    <t>Приложение №  5</t>
  </si>
  <si>
    <t>9320010360</t>
  </si>
  <si>
    <t>Субсидия на частичное финансирование (возмещение) расходов на повышение с 1 июня 2020 года размеров оплаты труда отдельным категоряим работников бюджетной сферы</t>
  </si>
  <si>
    <t>01100S4590</t>
  </si>
  <si>
    <t>9050000000</t>
  </si>
  <si>
    <t>90500S5710</t>
  </si>
  <si>
    <t>Непрограммные расходы в сфере жилищно-коммунального хозяйства</t>
  </si>
  <si>
    <t>117</t>
  </si>
  <si>
    <t>140</t>
  </si>
  <si>
    <t>145</t>
  </si>
  <si>
    <t>146</t>
  </si>
  <si>
    <t>147</t>
  </si>
  <si>
    <t>148</t>
  </si>
  <si>
    <t>155</t>
  </si>
  <si>
    <t>156</t>
  </si>
  <si>
    <t>157</t>
  </si>
  <si>
    <t>158</t>
  </si>
  <si>
    <t>от 05.06.2020г. № 47-195 р</t>
  </si>
  <si>
    <t>Передача части полномочий Поселения по вопросам капитального ремонта, находящихся в муниципальной собственности объектов коммунальной инфраструктуры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</si>
</sst>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0.00000"/>
    <numFmt numFmtId="166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2" fontId="0" fillId="0" borderId="0" xfId="0" applyNumberFormat="1"/>
    <xf numFmtId="0" fontId="0" fillId="0" borderId="0" xfId="0" applyBorder="1"/>
    <xf numFmtId="0" fontId="9" fillId="0" borderId="0" xfId="1" applyFont="1" applyAlignment="1">
      <alignment horizontal="right"/>
    </xf>
    <xf numFmtId="49" fontId="6" fillId="0" borderId="1" xfId="0" applyNumberFormat="1" applyFont="1" applyBorder="1" applyAlignment="1">
      <alignment horizontal="center" vertical="top"/>
    </xf>
    <xf numFmtId="165" fontId="0" fillId="0" borderId="0" xfId="0" applyNumberFormat="1"/>
    <xf numFmtId="165" fontId="5" fillId="0" borderId="0" xfId="0" applyNumberFormat="1" applyFont="1" applyFill="1" applyBorder="1" applyAlignment="1">
      <alignment vertical="top"/>
    </xf>
    <xf numFmtId="49" fontId="6" fillId="2" borderId="1" xfId="0" applyNumberFormat="1" applyFont="1" applyFill="1" applyBorder="1" applyAlignment="1">
      <alignment horizontal="center" vertical="top"/>
    </xf>
    <xf numFmtId="4" fontId="0" fillId="0" borderId="1" xfId="0" applyNumberFormat="1" applyBorder="1"/>
    <xf numFmtId="4" fontId="2" fillId="0" borderId="1" xfId="1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top"/>
    </xf>
    <xf numFmtId="4" fontId="10" fillId="0" borderId="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vertical="top" wrapText="1"/>
    </xf>
    <xf numFmtId="4" fontId="6" fillId="2" borderId="1" xfId="0" applyNumberFormat="1" applyFont="1" applyFill="1" applyBorder="1" applyAlignment="1">
      <alignment horizontal="center" vertical="top"/>
    </xf>
    <xf numFmtId="4" fontId="6" fillId="2" borderId="1" xfId="0" applyNumberFormat="1" applyFont="1" applyFill="1" applyBorder="1" applyAlignment="1">
      <alignment vertical="top" wrapText="1"/>
    </xf>
    <xf numFmtId="4" fontId="11" fillId="0" borderId="1" xfId="0" applyNumberFormat="1" applyFont="1" applyBorder="1"/>
    <xf numFmtId="49" fontId="0" fillId="0" borderId="1" xfId="0" applyNumberFormat="1" applyBorder="1"/>
    <xf numFmtId="0" fontId="9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4" fontId="11" fillId="0" borderId="1" xfId="0" applyNumberFormat="1" applyFont="1" applyBorder="1" applyAlignment="1">
      <alignment vertical="top" wrapText="1"/>
    </xf>
    <xf numFmtId="43" fontId="6" fillId="0" borderId="1" xfId="2" applyFont="1" applyBorder="1" applyAlignment="1">
      <alignment wrapText="1"/>
    </xf>
    <xf numFmtId="49" fontId="6" fillId="0" borderId="4" xfId="2" applyNumberFormat="1" applyFont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6" fillId="0" borderId="1" xfId="2" applyNumberFormat="1" applyFont="1" applyBorder="1" applyAlignment="1">
      <alignment horizontal="right" vertical="top"/>
    </xf>
    <xf numFmtId="4" fontId="6" fillId="3" borderId="1" xfId="2" applyNumberFormat="1" applyFont="1" applyFill="1" applyBorder="1" applyAlignment="1">
      <alignment horizontal="right" vertical="top"/>
    </xf>
    <xf numFmtId="4" fontId="6" fillId="2" borderId="1" xfId="2" applyNumberFormat="1" applyFont="1" applyFill="1" applyBorder="1" applyAlignment="1">
      <alignment horizontal="right" vertical="top"/>
    </xf>
    <xf numFmtId="4" fontId="6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166" fontId="0" fillId="0" borderId="0" xfId="0" applyNumberFormat="1"/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4" fontId="6" fillId="0" borderId="1" xfId="0" applyNumberFormat="1" applyFont="1" applyBorder="1" applyAlignment="1">
      <alignment horizontal="left"/>
    </xf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5"/>
  <sheetViews>
    <sheetView tabSelected="1" topLeftCell="A131" workbookViewId="0">
      <selection activeCell="E144" sqref="E144"/>
    </sheetView>
  </sheetViews>
  <sheetFormatPr defaultRowHeight="15" x14ac:dyDescent="0.25"/>
  <cols>
    <col min="1" max="1" width="14" bestFit="1" customWidth="1"/>
    <col min="2" max="2" width="47.7109375" customWidth="1"/>
    <col min="3" max="3" width="10.140625" customWidth="1"/>
    <col min="4" max="4" width="10.7109375" customWidth="1"/>
    <col min="5" max="5" width="13" customWidth="1"/>
    <col min="6" max="6" width="9.7109375" customWidth="1"/>
    <col min="7" max="7" width="15.7109375" customWidth="1"/>
    <col min="8" max="8" width="20.7109375" customWidth="1"/>
    <col min="9" max="9" width="15.7109375" customWidth="1"/>
  </cols>
  <sheetData>
    <row r="1" spans="1:7" ht="15.75" x14ac:dyDescent="0.25">
      <c r="E1" s="1" t="s">
        <v>334</v>
      </c>
      <c r="F1" s="1"/>
      <c r="G1" s="3"/>
    </row>
    <row r="2" spans="1:7" ht="15.75" x14ac:dyDescent="0.25">
      <c r="E2" s="1" t="s">
        <v>59</v>
      </c>
      <c r="F2" s="1"/>
      <c r="G2" s="2"/>
    </row>
    <row r="3" spans="1:7" ht="15.75" x14ac:dyDescent="0.25">
      <c r="E3" s="1" t="s">
        <v>45</v>
      </c>
      <c r="F3" s="1"/>
      <c r="G3" s="3"/>
    </row>
    <row r="4" spans="1:7" ht="15.75" x14ac:dyDescent="0.25">
      <c r="E4" s="1" t="s">
        <v>351</v>
      </c>
      <c r="F4" s="1"/>
      <c r="G4" s="3"/>
    </row>
    <row r="5" spans="1:7" ht="25.5" customHeight="1" x14ac:dyDescent="0.25">
      <c r="E5" s="1" t="s">
        <v>61</v>
      </c>
      <c r="F5" s="1"/>
      <c r="G5" s="3"/>
    </row>
    <row r="6" spans="1:7" ht="15.75" x14ac:dyDescent="0.25">
      <c r="E6" s="1" t="s">
        <v>59</v>
      </c>
      <c r="F6" s="1"/>
      <c r="G6" s="2"/>
    </row>
    <row r="7" spans="1:7" ht="15.75" x14ac:dyDescent="0.25">
      <c r="E7" s="1" t="s">
        <v>45</v>
      </c>
      <c r="F7" s="1"/>
      <c r="G7" s="3"/>
    </row>
    <row r="8" spans="1:7" ht="15.75" x14ac:dyDescent="0.25">
      <c r="E8" s="1" t="s">
        <v>309</v>
      </c>
      <c r="F8" s="1"/>
      <c r="G8" s="3"/>
    </row>
    <row r="9" spans="1:7" ht="15.95" customHeight="1" x14ac:dyDescent="0.25">
      <c r="B9" s="1"/>
      <c r="C9" s="1"/>
      <c r="D9" s="1"/>
      <c r="E9" s="1"/>
      <c r="F9" s="1"/>
      <c r="G9" s="4"/>
    </row>
    <row r="10" spans="1:7" ht="14.1" customHeight="1" x14ac:dyDescent="0.25">
      <c r="B10" s="1"/>
      <c r="C10" s="1"/>
      <c r="D10" s="1"/>
      <c r="E10" s="1"/>
      <c r="F10" s="1"/>
      <c r="G10" s="5"/>
    </row>
    <row r="11" spans="1:7" ht="15.95" customHeight="1" x14ac:dyDescent="0.25">
      <c r="B11" s="52" t="s">
        <v>291</v>
      </c>
      <c r="C11" s="52"/>
      <c r="D11" s="52"/>
      <c r="E11" s="52"/>
      <c r="F11" s="52"/>
      <c r="G11" s="52"/>
    </row>
    <row r="12" spans="1:7" ht="15.95" customHeight="1" x14ac:dyDescent="0.25">
      <c r="B12" s="52"/>
      <c r="C12" s="52"/>
      <c r="D12" s="52"/>
      <c r="E12" s="52"/>
      <c r="F12" s="52"/>
      <c r="G12" s="52"/>
    </row>
    <row r="13" spans="1:7" ht="18" customHeight="1" x14ac:dyDescent="0.25">
      <c r="B13" s="1"/>
      <c r="C13" s="1"/>
      <c r="D13" s="1"/>
      <c r="E13" s="1"/>
      <c r="F13" s="1"/>
      <c r="G13" s="8" t="s">
        <v>63</v>
      </c>
    </row>
    <row r="14" spans="1:7" ht="18" customHeight="1" x14ac:dyDescent="0.25">
      <c r="A14" s="56" t="s">
        <v>64</v>
      </c>
      <c r="B14" s="50" t="s">
        <v>0</v>
      </c>
      <c r="C14" s="54" t="s">
        <v>49</v>
      </c>
      <c r="D14" s="55" t="s">
        <v>286</v>
      </c>
      <c r="E14" s="55" t="s">
        <v>284</v>
      </c>
      <c r="F14" s="55" t="s">
        <v>285</v>
      </c>
      <c r="G14" s="48" t="s">
        <v>292</v>
      </c>
    </row>
    <row r="15" spans="1:7" ht="81.95" customHeight="1" x14ac:dyDescent="0.25">
      <c r="A15" s="57"/>
      <c r="B15" s="51"/>
      <c r="C15" s="54"/>
      <c r="D15" s="55"/>
      <c r="E15" s="55"/>
      <c r="F15" s="55"/>
      <c r="G15" s="49"/>
    </row>
    <row r="16" spans="1:7" ht="15.95" customHeight="1" x14ac:dyDescent="0.25">
      <c r="A16" s="13"/>
      <c r="B16" s="14" t="s">
        <v>55</v>
      </c>
      <c r="C16" s="14" t="s">
        <v>1</v>
      </c>
      <c r="D16" s="14" t="s">
        <v>2</v>
      </c>
      <c r="E16" s="14" t="s">
        <v>3</v>
      </c>
      <c r="F16" s="14" t="s">
        <v>4</v>
      </c>
      <c r="G16" s="14" t="s">
        <v>5</v>
      </c>
    </row>
    <row r="17" spans="1:8" ht="15.75" x14ac:dyDescent="0.25">
      <c r="A17" s="15"/>
      <c r="B17" s="16" t="s">
        <v>65</v>
      </c>
      <c r="C17" s="26" t="s">
        <v>6</v>
      </c>
      <c r="D17" s="9" t="s">
        <v>7</v>
      </c>
      <c r="E17" s="9" t="s">
        <v>7</v>
      </c>
      <c r="F17" s="17" t="s">
        <v>7</v>
      </c>
      <c r="G17" s="41">
        <f>G208</f>
        <v>23591.866655000002</v>
      </c>
    </row>
    <row r="18" spans="1:8" ht="15.75" x14ac:dyDescent="0.25">
      <c r="A18" s="37">
        <v>1</v>
      </c>
      <c r="B18" s="16" t="s">
        <v>86</v>
      </c>
      <c r="C18" s="26" t="s">
        <v>6</v>
      </c>
      <c r="D18" s="9" t="s">
        <v>8</v>
      </c>
      <c r="E18" s="9" t="s">
        <v>7</v>
      </c>
      <c r="F18" s="17" t="s">
        <v>7</v>
      </c>
      <c r="G18" s="41">
        <f>G19+G30+G60+G66+G54+G49</f>
        <v>7220.7218450000009</v>
      </c>
      <c r="H18" s="6"/>
    </row>
    <row r="19" spans="1:8" ht="47.25" x14ac:dyDescent="0.25">
      <c r="A19" s="37">
        <v>2</v>
      </c>
      <c r="B19" s="16" t="s">
        <v>9</v>
      </c>
      <c r="C19" s="26" t="s">
        <v>6</v>
      </c>
      <c r="D19" s="9" t="s">
        <v>10</v>
      </c>
      <c r="E19" s="9" t="s">
        <v>7</v>
      </c>
      <c r="F19" s="17" t="s">
        <v>7</v>
      </c>
      <c r="G19" s="41">
        <f>G20</f>
        <v>822.96499999999992</v>
      </c>
      <c r="H19" s="28"/>
    </row>
    <row r="20" spans="1:8" ht="15.75" x14ac:dyDescent="0.25">
      <c r="A20" s="37" t="s">
        <v>2</v>
      </c>
      <c r="B20" s="16" t="s">
        <v>249</v>
      </c>
      <c r="C20" s="26" t="s">
        <v>6</v>
      </c>
      <c r="D20" s="9" t="s">
        <v>10</v>
      </c>
      <c r="E20" s="9">
        <v>9000000000</v>
      </c>
      <c r="F20" s="17"/>
      <c r="G20" s="41">
        <f>G21+G25</f>
        <v>822.96499999999992</v>
      </c>
    </row>
    <row r="21" spans="1:8" ht="31.5" x14ac:dyDescent="0.25">
      <c r="A21" s="37" t="s">
        <v>3</v>
      </c>
      <c r="B21" s="16" t="s">
        <v>250</v>
      </c>
      <c r="C21" s="26" t="s">
        <v>6</v>
      </c>
      <c r="D21" s="9" t="s">
        <v>10</v>
      </c>
      <c r="E21" s="9" t="s">
        <v>248</v>
      </c>
      <c r="F21" s="17"/>
      <c r="G21" s="41">
        <f>G22</f>
        <v>762.55</v>
      </c>
    </row>
    <row r="22" spans="1:8" ht="15.75" x14ac:dyDescent="0.25">
      <c r="A22" s="37" t="s">
        <v>4</v>
      </c>
      <c r="B22" s="16" t="s">
        <v>11</v>
      </c>
      <c r="C22" s="26" t="s">
        <v>6</v>
      </c>
      <c r="D22" s="9" t="s">
        <v>10</v>
      </c>
      <c r="E22" s="9" t="s">
        <v>106</v>
      </c>
      <c r="F22" s="17" t="s">
        <v>7</v>
      </c>
      <c r="G22" s="41">
        <f>G23</f>
        <v>762.55</v>
      </c>
    </row>
    <row r="23" spans="1:8" ht="94.5" x14ac:dyDescent="0.25">
      <c r="A23" s="37" t="s">
        <v>5</v>
      </c>
      <c r="B23" s="16" t="s">
        <v>79</v>
      </c>
      <c r="C23" s="26">
        <v>552</v>
      </c>
      <c r="D23" s="9" t="s">
        <v>10</v>
      </c>
      <c r="E23" s="12" t="s">
        <v>106</v>
      </c>
      <c r="F23" s="17" t="s">
        <v>66</v>
      </c>
      <c r="G23" s="41">
        <f>G24</f>
        <v>762.55</v>
      </c>
    </row>
    <row r="24" spans="1:8" ht="31.5" x14ac:dyDescent="0.25">
      <c r="A24" s="37" t="s">
        <v>140</v>
      </c>
      <c r="B24" s="16" t="s">
        <v>68</v>
      </c>
      <c r="C24" s="26">
        <v>552</v>
      </c>
      <c r="D24" s="9" t="s">
        <v>10</v>
      </c>
      <c r="E24" s="9" t="s">
        <v>106</v>
      </c>
      <c r="F24" s="17" t="s">
        <v>67</v>
      </c>
      <c r="G24" s="41">
        <f>762.55</f>
        <v>762.55</v>
      </c>
    </row>
    <row r="25" spans="1:8" ht="78.75" x14ac:dyDescent="0.25">
      <c r="A25" s="37" t="s">
        <v>141</v>
      </c>
      <c r="B25" s="16" t="s">
        <v>336</v>
      </c>
      <c r="C25" s="26" t="s">
        <v>6</v>
      </c>
      <c r="D25" s="9" t="s">
        <v>10</v>
      </c>
      <c r="E25" s="9" t="s">
        <v>335</v>
      </c>
      <c r="F25" s="17" t="s">
        <v>7</v>
      </c>
      <c r="G25" s="41">
        <f>G26</f>
        <v>60.414999999999999</v>
      </c>
    </row>
    <row r="26" spans="1:8" ht="94.5" x14ac:dyDescent="0.25">
      <c r="A26" s="37" t="s">
        <v>142</v>
      </c>
      <c r="B26" s="16" t="s">
        <v>79</v>
      </c>
      <c r="C26" s="26">
        <v>552</v>
      </c>
      <c r="D26" s="9" t="s">
        <v>10</v>
      </c>
      <c r="E26" s="12" t="s">
        <v>335</v>
      </c>
      <c r="F26" s="17" t="s">
        <v>66</v>
      </c>
      <c r="G26" s="41">
        <f>G27</f>
        <v>60.414999999999999</v>
      </c>
    </row>
    <row r="27" spans="1:8" ht="31.5" x14ac:dyDescent="0.25">
      <c r="A27" s="37" t="s">
        <v>143</v>
      </c>
      <c r="B27" s="16" t="s">
        <v>68</v>
      </c>
      <c r="C27" s="26">
        <v>552</v>
      </c>
      <c r="D27" s="9" t="s">
        <v>10</v>
      </c>
      <c r="E27" s="9" t="s">
        <v>335</v>
      </c>
      <c r="F27" s="17" t="s">
        <v>67</v>
      </c>
      <c r="G27" s="41">
        <v>60.414999999999999</v>
      </c>
    </row>
    <row r="28" spans="1:8" ht="70.5" customHeight="1" x14ac:dyDescent="0.25">
      <c r="A28" s="37" t="s">
        <v>144</v>
      </c>
      <c r="B28" s="16" t="s">
        <v>12</v>
      </c>
      <c r="C28" s="26" t="s">
        <v>6</v>
      </c>
      <c r="D28" s="9" t="s">
        <v>13</v>
      </c>
      <c r="F28" s="17"/>
      <c r="G28" s="41">
        <f>G29</f>
        <v>5100.7390100000002</v>
      </c>
    </row>
    <row r="29" spans="1:8" ht="15.75" x14ac:dyDescent="0.25">
      <c r="A29" s="37" t="s">
        <v>145</v>
      </c>
      <c r="B29" s="16" t="s">
        <v>249</v>
      </c>
      <c r="C29" s="26" t="s">
        <v>6</v>
      </c>
      <c r="D29" s="9" t="s">
        <v>13</v>
      </c>
      <c r="E29" s="9">
        <v>9000000000</v>
      </c>
      <c r="F29" s="17"/>
      <c r="G29" s="41">
        <f>G30+G49</f>
        <v>5100.7390100000002</v>
      </c>
    </row>
    <row r="30" spans="1:8" ht="31.5" x14ac:dyDescent="0.25">
      <c r="A30" s="37" t="s">
        <v>146</v>
      </c>
      <c r="B30" s="16" t="s">
        <v>250</v>
      </c>
      <c r="C30" s="26" t="s">
        <v>6</v>
      </c>
      <c r="D30" s="9" t="s">
        <v>13</v>
      </c>
      <c r="E30" s="9" t="s">
        <v>248</v>
      </c>
      <c r="F30" s="17" t="s">
        <v>7</v>
      </c>
      <c r="G30" s="41">
        <f>G37+G46+G36+G31</f>
        <v>4687.0540099999998</v>
      </c>
    </row>
    <row r="31" spans="1:8" ht="83.25" customHeight="1" x14ac:dyDescent="0.25">
      <c r="A31" s="37" t="s">
        <v>147</v>
      </c>
      <c r="B31" s="16" t="s">
        <v>295</v>
      </c>
      <c r="C31" s="26" t="s">
        <v>6</v>
      </c>
      <c r="D31" s="9" t="s">
        <v>13</v>
      </c>
      <c r="E31" s="9" t="s">
        <v>123</v>
      </c>
      <c r="F31" s="21" t="s">
        <v>7</v>
      </c>
      <c r="G31" s="43">
        <f>G32</f>
        <v>79.7</v>
      </c>
    </row>
    <row r="32" spans="1:8" ht="104.25" customHeight="1" x14ac:dyDescent="0.25">
      <c r="A32" s="37" t="s">
        <v>148</v>
      </c>
      <c r="B32" s="16" t="s">
        <v>79</v>
      </c>
      <c r="C32" s="26">
        <v>552</v>
      </c>
      <c r="D32" s="9" t="s">
        <v>13</v>
      </c>
      <c r="E32" s="9" t="s">
        <v>123</v>
      </c>
      <c r="F32" s="21" t="s">
        <v>66</v>
      </c>
      <c r="G32" s="43">
        <f>G33</f>
        <v>79.7</v>
      </c>
    </row>
    <row r="33" spans="1:7" ht="39" customHeight="1" x14ac:dyDescent="0.25">
      <c r="A33" s="37" t="s">
        <v>149</v>
      </c>
      <c r="B33" s="16" t="s">
        <v>68</v>
      </c>
      <c r="C33" s="26">
        <v>552</v>
      </c>
      <c r="D33" s="9" t="s">
        <v>13</v>
      </c>
      <c r="E33" s="9" t="s">
        <v>123</v>
      </c>
      <c r="F33" s="21" t="s">
        <v>67</v>
      </c>
      <c r="G33" s="43">
        <f>79.685+0.015</f>
        <v>79.7</v>
      </c>
    </row>
    <row r="34" spans="1:7" ht="78.75" x14ac:dyDescent="0.25">
      <c r="A34" s="37" t="s">
        <v>150</v>
      </c>
      <c r="B34" s="16" t="s">
        <v>296</v>
      </c>
      <c r="C34" s="26" t="s">
        <v>6</v>
      </c>
      <c r="D34" s="9" t="s">
        <v>13</v>
      </c>
      <c r="E34" s="9" t="s">
        <v>120</v>
      </c>
      <c r="F34" s="17" t="s">
        <v>7</v>
      </c>
      <c r="G34" s="41">
        <f>G35</f>
        <v>156.13999999999999</v>
      </c>
    </row>
    <row r="35" spans="1:7" ht="99" customHeight="1" x14ac:dyDescent="0.25">
      <c r="A35" s="37" t="s">
        <v>151</v>
      </c>
      <c r="B35" s="16" t="s">
        <v>79</v>
      </c>
      <c r="C35" s="26">
        <v>552</v>
      </c>
      <c r="D35" s="9" t="s">
        <v>13</v>
      </c>
      <c r="E35" s="9" t="s">
        <v>120</v>
      </c>
      <c r="F35" s="17" t="s">
        <v>66</v>
      </c>
      <c r="G35" s="41">
        <f>G36</f>
        <v>156.13999999999999</v>
      </c>
    </row>
    <row r="36" spans="1:7" ht="43.5" customHeight="1" x14ac:dyDescent="0.25">
      <c r="A36" s="37" t="s">
        <v>152</v>
      </c>
      <c r="B36" s="16" t="s">
        <v>68</v>
      </c>
      <c r="C36" s="26">
        <v>552</v>
      </c>
      <c r="D36" s="9" t="s">
        <v>13</v>
      </c>
      <c r="E36" s="9" t="s">
        <v>120</v>
      </c>
      <c r="F36" s="17" t="s">
        <v>67</v>
      </c>
      <c r="G36" s="41">
        <f>66.16+19.98+53+17</f>
        <v>156.13999999999999</v>
      </c>
    </row>
    <row r="37" spans="1:7" ht="15.75" x14ac:dyDescent="0.25">
      <c r="A37" s="37" t="s">
        <v>153</v>
      </c>
      <c r="B37" s="16" t="s">
        <v>288</v>
      </c>
      <c r="C37" s="26" t="s">
        <v>6</v>
      </c>
      <c r="D37" s="9" t="s">
        <v>13</v>
      </c>
      <c r="E37" s="9" t="s">
        <v>104</v>
      </c>
      <c r="F37" s="17" t="s">
        <v>7</v>
      </c>
      <c r="G37" s="41">
        <f>G38+G40+G44+G42</f>
        <v>3749.8640099999998</v>
      </c>
    </row>
    <row r="38" spans="1:7" ht="94.5" x14ac:dyDescent="0.25">
      <c r="A38" s="37" t="s">
        <v>154</v>
      </c>
      <c r="B38" s="16" t="s">
        <v>79</v>
      </c>
      <c r="C38" s="26">
        <v>552</v>
      </c>
      <c r="D38" s="9" t="s">
        <v>13</v>
      </c>
      <c r="E38" s="9" t="s">
        <v>104</v>
      </c>
      <c r="F38" s="17" t="s">
        <v>66</v>
      </c>
      <c r="G38" s="41">
        <f>G39</f>
        <v>2906.99</v>
      </c>
    </row>
    <row r="39" spans="1:7" ht="31.5" x14ac:dyDescent="0.25">
      <c r="A39" s="37" t="s">
        <v>155</v>
      </c>
      <c r="B39" s="16" t="s">
        <v>68</v>
      </c>
      <c r="C39" s="26">
        <v>552</v>
      </c>
      <c r="D39" s="9" t="s">
        <v>13</v>
      </c>
      <c r="E39" s="9" t="s">
        <v>104</v>
      </c>
      <c r="F39" s="17" t="s">
        <v>67</v>
      </c>
      <c r="G39" s="41">
        <f>2201.19+670.8+20+15</f>
        <v>2906.99</v>
      </c>
    </row>
    <row r="40" spans="1:7" ht="47.25" x14ac:dyDescent="0.25">
      <c r="A40" s="37" t="s">
        <v>156</v>
      </c>
      <c r="B40" s="16" t="s">
        <v>287</v>
      </c>
      <c r="C40" s="26">
        <v>552</v>
      </c>
      <c r="D40" s="9" t="s">
        <v>13</v>
      </c>
      <c r="E40" s="9" t="s">
        <v>104</v>
      </c>
      <c r="F40" s="17" t="s">
        <v>69</v>
      </c>
      <c r="G40" s="41">
        <f>G41</f>
        <v>833.87401</v>
      </c>
    </row>
    <row r="41" spans="1:7" ht="47.25" x14ac:dyDescent="0.25">
      <c r="A41" s="37" t="s">
        <v>157</v>
      </c>
      <c r="B41" s="18" t="s">
        <v>72</v>
      </c>
      <c r="C41" s="26">
        <v>552</v>
      </c>
      <c r="D41" s="9" t="s">
        <v>13</v>
      </c>
      <c r="E41" s="9" t="s">
        <v>104</v>
      </c>
      <c r="F41" s="17" t="s">
        <v>70</v>
      </c>
      <c r="G41" s="41">
        <f>1083.5-350-80+143.51542+3.48104+20+13.37755</f>
        <v>833.87401</v>
      </c>
    </row>
    <row r="42" spans="1:7" ht="15.75" x14ac:dyDescent="0.25">
      <c r="A42" s="37" t="s">
        <v>158</v>
      </c>
      <c r="B42" s="16" t="s">
        <v>75</v>
      </c>
      <c r="C42" s="26">
        <v>552</v>
      </c>
      <c r="D42" s="9" t="s">
        <v>13</v>
      </c>
      <c r="E42" s="9" t="s">
        <v>104</v>
      </c>
      <c r="F42" s="17" t="s">
        <v>73</v>
      </c>
      <c r="G42" s="41">
        <f>G43</f>
        <v>3</v>
      </c>
    </row>
    <row r="43" spans="1:7" ht="15.75" x14ac:dyDescent="0.25">
      <c r="A43" s="37" t="s">
        <v>159</v>
      </c>
      <c r="B43" s="35" t="s">
        <v>119</v>
      </c>
      <c r="C43" s="26">
        <v>552</v>
      </c>
      <c r="D43" s="9" t="s">
        <v>13</v>
      </c>
      <c r="E43" s="9" t="s">
        <v>104</v>
      </c>
      <c r="F43" s="17" t="s">
        <v>118</v>
      </c>
      <c r="G43" s="41">
        <f>3+10-10</f>
        <v>3</v>
      </c>
    </row>
    <row r="44" spans="1:7" ht="19.5" customHeight="1" x14ac:dyDescent="0.25">
      <c r="A44" s="37" t="s">
        <v>160</v>
      </c>
      <c r="B44" s="19" t="s">
        <v>75</v>
      </c>
      <c r="C44" s="26">
        <v>552</v>
      </c>
      <c r="D44" s="9" t="s">
        <v>13</v>
      </c>
      <c r="E44" s="9" t="s">
        <v>104</v>
      </c>
      <c r="F44" s="17" t="s">
        <v>73</v>
      </c>
      <c r="G44" s="41">
        <f>G45</f>
        <v>6</v>
      </c>
    </row>
    <row r="45" spans="1:7" ht="23.25" customHeight="1" x14ac:dyDescent="0.25">
      <c r="A45" s="37" t="s">
        <v>161</v>
      </c>
      <c r="B45" s="16" t="s">
        <v>76</v>
      </c>
      <c r="C45" s="26">
        <v>552</v>
      </c>
      <c r="D45" s="9" t="s">
        <v>13</v>
      </c>
      <c r="E45" s="9" t="s">
        <v>104</v>
      </c>
      <c r="F45" s="17" t="s">
        <v>74</v>
      </c>
      <c r="G45" s="41">
        <f>10-4</f>
        <v>6</v>
      </c>
    </row>
    <row r="46" spans="1:7" ht="33" customHeight="1" x14ac:dyDescent="0.25">
      <c r="A46" s="37" t="s">
        <v>282</v>
      </c>
      <c r="B46" s="16" t="s">
        <v>289</v>
      </c>
      <c r="C46" s="26" t="s">
        <v>6</v>
      </c>
      <c r="D46" s="9" t="s">
        <v>13</v>
      </c>
      <c r="E46" s="9" t="s">
        <v>105</v>
      </c>
      <c r="F46" s="17"/>
      <c r="G46" s="41">
        <f>G47</f>
        <v>701.35</v>
      </c>
    </row>
    <row r="47" spans="1:7" ht="102.75" customHeight="1" x14ac:dyDescent="0.25">
      <c r="A47" s="37" t="s">
        <v>283</v>
      </c>
      <c r="B47" s="16" t="s">
        <v>79</v>
      </c>
      <c r="C47" s="26">
        <v>552</v>
      </c>
      <c r="D47" s="9" t="s">
        <v>13</v>
      </c>
      <c r="E47" s="9" t="s">
        <v>105</v>
      </c>
      <c r="F47" s="17" t="s">
        <v>66</v>
      </c>
      <c r="G47" s="41">
        <f>G48</f>
        <v>701.35</v>
      </c>
    </row>
    <row r="48" spans="1:7" ht="30.75" customHeight="1" x14ac:dyDescent="0.25">
      <c r="A48" s="37" t="s">
        <v>162</v>
      </c>
      <c r="B48" s="16" t="s">
        <v>68</v>
      </c>
      <c r="C48" s="26">
        <v>552</v>
      </c>
      <c r="D48" s="9" t="s">
        <v>13</v>
      </c>
      <c r="E48" s="9" t="s">
        <v>105</v>
      </c>
      <c r="F48" s="17" t="s">
        <v>67</v>
      </c>
      <c r="G48" s="41">
        <f>536.37+161.98+3</f>
        <v>701.35</v>
      </c>
    </row>
    <row r="49" spans="1:7" ht="75" customHeight="1" x14ac:dyDescent="0.25">
      <c r="A49" s="37" t="s">
        <v>163</v>
      </c>
      <c r="B49" s="16" t="s">
        <v>336</v>
      </c>
      <c r="C49" s="26" t="s">
        <v>6</v>
      </c>
      <c r="D49" s="9" t="s">
        <v>13</v>
      </c>
      <c r="E49" s="9" t="s">
        <v>335</v>
      </c>
      <c r="F49" s="17"/>
      <c r="G49" s="41">
        <f>G50</f>
        <v>413.685</v>
      </c>
    </row>
    <row r="50" spans="1:7" ht="30.75" customHeight="1" x14ac:dyDescent="0.25">
      <c r="A50" s="37" t="s">
        <v>164</v>
      </c>
      <c r="B50" s="16" t="s">
        <v>79</v>
      </c>
      <c r="C50" s="26">
        <v>552</v>
      </c>
      <c r="D50" s="9" t="s">
        <v>13</v>
      </c>
      <c r="E50" s="9" t="s">
        <v>335</v>
      </c>
      <c r="F50" s="17" t="s">
        <v>66</v>
      </c>
      <c r="G50" s="41">
        <f>G51</f>
        <v>413.685</v>
      </c>
    </row>
    <row r="51" spans="1:7" ht="30.75" customHeight="1" x14ac:dyDescent="0.25">
      <c r="A51" s="37" t="s">
        <v>165</v>
      </c>
      <c r="B51" s="16" t="s">
        <v>68</v>
      </c>
      <c r="C51" s="26">
        <v>552</v>
      </c>
      <c r="D51" s="9" t="s">
        <v>13</v>
      </c>
      <c r="E51" s="9" t="s">
        <v>335</v>
      </c>
      <c r="F51" s="17" t="s">
        <v>67</v>
      </c>
      <c r="G51" s="41">
        <v>413.685</v>
      </c>
    </row>
    <row r="52" spans="1:7" ht="30.75" customHeight="1" x14ac:dyDescent="0.25">
      <c r="A52" s="37" t="s">
        <v>166</v>
      </c>
      <c r="B52" s="45" t="s">
        <v>293</v>
      </c>
      <c r="C52" s="27" t="s">
        <v>6</v>
      </c>
      <c r="D52" s="12" t="s">
        <v>294</v>
      </c>
      <c r="E52" s="12"/>
      <c r="F52" s="21"/>
      <c r="G52" s="43">
        <f>G54</f>
        <v>200</v>
      </c>
    </row>
    <row r="53" spans="1:7" ht="30.75" customHeight="1" x14ac:dyDescent="0.25">
      <c r="A53" s="37" t="s">
        <v>167</v>
      </c>
      <c r="B53" s="22" t="s">
        <v>249</v>
      </c>
      <c r="C53" s="27" t="s">
        <v>6</v>
      </c>
      <c r="D53" s="12" t="s">
        <v>294</v>
      </c>
      <c r="E53" s="12">
        <v>9000000000</v>
      </c>
      <c r="F53" s="21"/>
      <c r="G53" s="43">
        <f>G54</f>
        <v>200</v>
      </c>
    </row>
    <row r="54" spans="1:7" ht="30.75" customHeight="1" x14ac:dyDescent="0.25">
      <c r="A54" s="37" t="s">
        <v>168</v>
      </c>
      <c r="B54" s="22" t="s">
        <v>250</v>
      </c>
      <c r="C54" s="46">
        <v>552</v>
      </c>
      <c r="D54" s="12" t="s">
        <v>294</v>
      </c>
      <c r="E54" s="12" t="s">
        <v>248</v>
      </c>
      <c r="F54" s="12"/>
      <c r="G54" s="43">
        <f t="shared" ref="G54:G56" si="0">G55</f>
        <v>200</v>
      </c>
    </row>
    <row r="55" spans="1:7" ht="30.75" customHeight="1" x14ac:dyDescent="0.25">
      <c r="A55" s="37" t="s">
        <v>169</v>
      </c>
      <c r="B55" s="45" t="s">
        <v>288</v>
      </c>
      <c r="C55" s="46">
        <v>552</v>
      </c>
      <c r="D55" s="12" t="s">
        <v>294</v>
      </c>
      <c r="E55" s="12" t="s">
        <v>104</v>
      </c>
      <c r="F55" s="12"/>
      <c r="G55" s="43">
        <f t="shared" si="0"/>
        <v>200</v>
      </c>
    </row>
    <row r="56" spans="1:7" ht="27" customHeight="1" x14ac:dyDescent="0.25">
      <c r="A56" s="37" t="s">
        <v>170</v>
      </c>
      <c r="B56" s="22" t="s">
        <v>75</v>
      </c>
      <c r="C56" s="46">
        <v>553</v>
      </c>
      <c r="D56" s="12" t="s">
        <v>294</v>
      </c>
      <c r="E56" s="12" t="s">
        <v>104</v>
      </c>
      <c r="F56" s="12" t="s">
        <v>73</v>
      </c>
      <c r="G56" s="43">
        <f t="shared" si="0"/>
        <v>200</v>
      </c>
    </row>
    <row r="57" spans="1:7" ht="33" customHeight="1" x14ac:dyDescent="0.25">
      <c r="A57" s="37" t="s">
        <v>171</v>
      </c>
      <c r="B57" s="22" t="s">
        <v>308</v>
      </c>
      <c r="C57" s="46">
        <v>552</v>
      </c>
      <c r="D57" s="12" t="s">
        <v>294</v>
      </c>
      <c r="E57" s="12" t="s">
        <v>104</v>
      </c>
      <c r="F57" s="12" t="s">
        <v>307</v>
      </c>
      <c r="G57" s="43">
        <v>200</v>
      </c>
    </row>
    <row r="58" spans="1:7" ht="19.5" customHeight="1" x14ac:dyDescent="0.25">
      <c r="A58" s="37" t="s">
        <v>172</v>
      </c>
      <c r="B58" s="16" t="s">
        <v>14</v>
      </c>
      <c r="C58" s="26" t="s">
        <v>6</v>
      </c>
      <c r="D58" s="9" t="s">
        <v>15</v>
      </c>
      <c r="E58" s="9"/>
      <c r="F58" s="17"/>
      <c r="G58" s="41">
        <f>G59</f>
        <v>50</v>
      </c>
    </row>
    <row r="59" spans="1:7" ht="21" customHeight="1" x14ac:dyDescent="0.25">
      <c r="A59" s="37" t="s">
        <v>173</v>
      </c>
      <c r="B59" s="16" t="s">
        <v>249</v>
      </c>
      <c r="C59" s="26" t="s">
        <v>6</v>
      </c>
      <c r="D59" s="9" t="s">
        <v>15</v>
      </c>
      <c r="E59" s="9">
        <v>9000000000</v>
      </c>
      <c r="F59" s="17"/>
      <c r="G59" s="41">
        <f>G60</f>
        <v>50</v>
      </c>
    </row>
    <row r="60" spans="1:7" ht="31.5" x14ac:dyDescent="0.25">
      <c r="A60" s="37" t="s">
        <v>174</v>
      </c>
      <c r="B60" s="16" t="s">
        <v>250</v>
      </c>
      <c r="C60" s="26" t="s">
        <v>6</v>
      </c>
      <c r="D60" s="9" t="s">
        <v>15</v>
      </c>
      <c r="E60" s="9" t="s">
        <v>248</v>
      </c>
      <c r="F60" s="17" t="s">
        <v>7</v>
      </c>
      <c r="G60" s="41">
        <f>G63</f>
        <v>50</v>
      </c>
    </row>
    <row r="61" spans="1:7" ht="15.75" x14ac:dyDescent="0.25">
      <c r="A61" s="37" t="s">
        <v>175</v>
      </c>
      <c r="B61" s="36" t="s">
        <v>113</v>
      </c>
      <c r="C61" s="26">
        <v>552</v>
      </c>
      <c r="D61" s="9" t="s">
        <v>15</v>
      </c>
      <c r="E61" s="9" t="s">
        <v>103</v>
      </c>
      <c r="F61" s="17"/>
      <c r="G61" s="41">
        <f>G63</f>
        <v>50</v>
      </c>
    </row>
    <row r="62" spans="1:7" ht="15.75" x14ac:dyDescent="0.25">
      <c r="A62" s="37" t="s">
        <v>176</v>
      </c>
      <c r="B62" s="16" t="s">
        <v>75</v>
      </c>
      <c r="C62" s="26">
        <v>552</v>
      </c>
      <c r="D62" s="9" t="s">
        <v>15</v>
      </c>
      <c r="E62" s="9" t="s">
        <v>103</v>
      </c>
      <c r="F62" s="17" t="s">
        <v>73</v>
      </c>
      <c r="G62" s="41">
        <v>50</v>
      </c>
    </row>
    <row r="63" spans="1:7" ht="15.75" x14ac:dyDescent="0.25">
      <c r="A63" s="37" t="s">
        <v>177</v>
      </c>
      <c r="B63" s="16" t="s">
        <v>56</v>
      </c>
      <c r="C63" s="26" t="s">
        <v>6</v>
      </c>
      <c r="D63" s="9" t="s">
        <v>15</v>
      </c>
      <c r="E63" s="9" t="s">
        <v>103</v>
      </c>
      <c r="F63" s="17" t="s">
        <v>50</v>
      </c>
      <c r="G63" s="41">
        <v>50</v>
      </c>
    </row>
    <row r="64" spans="1:7" ht="15.75" x14ac:dyDescent="0.25">
      <c r="A64" s="37" t="s">
        <v>178</v>
      </c>
      <c r="B64" s="16" t="s">
        <v>16</v>
      </c>
      <c r="C64" s="26" t="s">
        <v>6</v>
      </c>
      <c r="D64" s="9" t="s">
        <v>17</v>
      </c>
      <c r="E64" s="9"/>
      <c r="F64" s="17"/>
      <c r="G64" s="41">
        <f>G65</f>
        <v>1047.0178350000001</v>
      </c>
    </row>
    <row r="65" spans="1:7" ht="15.75" x14ac:dyDescent="0.25">
      <c r="A65" s="37" t="s">
        <v>179</v>
      </c>
      <c r="B65" s="16" t="s">
        <v>249</v>
      </c>
      <c r="C65" s="26" t="s">
        <v>6</v>
      </c>
      <c r="D65" s="9" t="s">
        <v>17</v>
      </c>
      <c r="E65" s="9">
        <v>9000000000</v>
      </c>
      <c r="F65" s="17"/>
      <c r="G65" s="41">
        <f>G66</f>
        <v>1047.0178350000001</v>
      </c>
    </row>
    <row r="66" spans="1:7" ht="31.5" x14ac:dyDescent="0.25">
      <c r="A66" s="37" t="s">
        <v>180</v>
      </c>
      <c r="B66" s="16" t="s">
        <v>250</v>
      </c>
      <c r="C66" s="26" t="s">
        <v>6</v>
      </c>
      <c r="D66" s="9" t="s">
        <v>17</v>
      </c>
      <c r="E66" s="9" t="s">
        <v>248</v>
      </c>
      <c r="F66" s="17" t="s">
        <v>7</v>
      </c>
      <c r="G66" s="41">
        <f>+G67+G73+G70+G76+G79-0.01</f>
        <v>1047.0178350000001</v>
      </c>
    </row>
    <row r="67" spans="1:7" ht="47.25" x14ac:dyDescent="0.25">
      <c r="A67" s="37" t="s">
        <v>181</v>
      </c>
      <c r="B67" s="16" t="s">
        <v>18</v>
      </c>
      <c r="C67" s="26" t="s">
        <v>6</v>
      </c>
      <c r="D67" s="9" t="s">
        <v>17</v>
      </c>
      <c r="E67" s="9" t="s">
        <v>102</v>
      </c>
      <c r="F67" s="17" t="s">
        <v>7</v>
      </c>
      <c r="G67" s="41">
        <f>G68</f>
        <v>19.3</v>
      </c>
    </row>
    <row r="68" spans="1:7" ht="47.25" x14ac:dyDescent="0.25">
      <c r="A68" s="37" t="s">
        <v>182</v>
      </c>
      <c r="B68" s="16" t="s">
        <v>287</v>
      </c>
      <c r="C68" s="26">
        <v>552</v>
      </c>
      <c r="D68" s="9" t="s">
        <v>17</v>
      </c>
      <c r="E68" s="9" t="s">
        <v>102</v>
      </c>
      <c r="F68" s="17" t="s">
        <v>69</v>
      </c>
      <c r="G68" s="41">
        <f>G69</f>
        <v>19.3</v>
      </c>
    </row>
    <row r="69" spans="1:7" ht="47.25" x14ac:dyDescent="0.25">
      <c r="A69" s="37" t="s">
        <v>183</v>
      </c>
      <c r="B69" s="16" t="s">
        <v>72</v>
      </c>
      <c r="C69" s="26">
        <v>552</v>
      </c>
      <c r="D69" s="9" t="s">
        <v>17</v>
      </c>
      <c r="E69" s="9" t="s">
        <v>102</v>
      </c>
      <c r="F69" s="17" t="s">
        <v>70</v>
      </c>
      <c r="G69" s="41">
        <f>17.6+1.7</f>
        <v>19.3</v>
      </c>
    </row>
    <row r="70" spans="1:7" ht="50.25" customHeight="1" x14ac:dyDescent="0.25">
      <c r="A70" s="37" t="s">
        <v>184</v>
      </c>
      <c r="B70" s="16" t="s">
        <v>62</v>
      </c>
      <c r="C70" s="26">
        <v>552</v>
      </c>
      <c r="D70" s="9" t="s">
        <v>17</v>
      </c>
      <c r="E70" s="9" t="s">
        <v>101</v>
      </c>
      <c r="F70" s="17"/>
      <c r="G70" s="41">
        <f>G71</f>
        <v>4.2290000000000001</v>
      </c>
    </row>
    <row r="71" spans="1:7" ht="22.5" customHeight="1" x14ac:dyDescent="0.25">
      <c r="A71" s="37" t="s">
        <v>185</v>
      </c>
      <c r="B71" s="16" t="s">
        <v>75</v>
      </c>
      <c r="C71" s="26">
        <v>552</v>
      </c>
      <c r="D71" s="9" t="s">
        <v>17</v>
      </c>
      <c r="E71" s="9" t="s">
        <v>101</v>
      </c>
      <c r="F71" s="17" t="s">
        <v>73</v>
      </c>
      <c r="G71" s="41">
        <f>G72</f>
        <v>4.2290000000000001</v>
      </c>
    </row>
    <row r="72" spans="1:7" ht="20.25" customHeight="1" x14ac:dyDescent="0.25">
      <c r="A72" s="37" t="s">
        <v>186</v>
      </c>
      <c r="B72" s="16" t="s">
        <v>76</v>
      </c>
      <c r="C72" s="26">
        <v>552</v>
      </c>
      <c r="D72" s="9" t="s">
        <v>17</v>
      </c>
      <c r="E72" s="9" t="s">
        <v>101</v>
      </c>
      <c r="F72" s="17" t="s">
        <v>74</v>
      </c>
      <c r="G72" s="41">
        <f>4.274-0.045</f>
        <v>4.2290000000000001</v>
      </c>
    </row>
    <row r="73" spans="1:7" ht="47.25" x14ac:dyDescent="0.25">
      <c r="A73" s="37" t="s">
        <v>187</v>
      </c>
      <c r="B73" s="16" t="s">
        <v>51</v>
      </c>
      <c r="C73" s="26" t="s">
        <v>6</v>
      </c>
      <c r="D73" s="9" t="s">
        <v>17</v>
      </c>
      <c r="E73" s="9" t="s">
        <v>100</v>
      </c>
      <c r="F73" s="17" t="s">
        <v>7</v>
      </c>
      <c r="G73" s="41">
        <f>G74</f>
        <v>918.70039000000008</v>
      </c>
    </row>
    <row r="74" spans="1:7" ht="47.25" x14ac:dyDescent="0.25">
      <c r="A74" s="37" t="s">
        <v>188</v>
      </c>
      <c r="B74" s="16" t="s">
        <v>287</v>
      </c>
      <c r="C74" s="26">
        <v>552</v>
      </c>
      <c r="D74" s="9" t="s">
        <v>17</v>
      </c>
      <c r="E74" s="9" t="s">
        <v>100</v>
      </c>
      <c r="F74" s="17" t="s">
        <v>69</v>
      </c>
      <c r="G74" s="41">
        <f>G75</f>
        <v>918.70039000000008</v>
      </c>
    </row>
    <row r="75" spans="1:7" ht="46.5" customHeight="1" x14ac:dyDescent="0.25">
      <c r="A75" s="37" t="s">
        <v>189</v>
      </c>
      <c r="B75" s="16" t="s">
        <v>72</v>
      </c>
      <c r="C75" s="26">
        <v>552</v>
      </c>
      <c r="D75" s="9" t="s">
        <v>17</v>
      </c>
      <c r="E75" s="9" t="s">
        <v>100</v>
      </c>
      <c r="F75" s="17" t="s">
        <v>70</v>
      </c>
      <c r="G75" s="41">
        <f>1214.488-150-100-45.78761</f>
        <v>918.70039000000008</v>
      </c>
    </row>
    <row r="76" spans="1:7" ht="63.75" hidden="1" customHeight="1" x14ac:dyDescent="0.25">
      <c r="A76" s="37" t="s">
        <v>184</v>
      </c>
      <c r="B76" s="22" t="s">
        <v>306</v>
      </c>
      <c r="C76" s="27" t="s">
        <v>6</v>
      </c>
      <c r="D76" s="12" t="s">
        <v>17</v>
      </c>
      <c r="E76" s="12" t="s">
        <v>107</v>
      </c>
      <c r="F76" s="21"/>
      <c r="G76" s="43">
        <f>G77</f>
        <v>0</v>
      </c>
    </row>
    <row r="77" spans="1:7" ht="47.25" hidden="1" x14ac:dyDescent="0.25">
      <c r="A77" s="37" t="s">
        <v>185</v>
      </c>
      <c r="B77" s="22" t="s">
        <v>287</v>
      </c>
      <c r="C77" s="27">
        <v>552</v>
      </c>
      <c r="D77" s="12" t="s">
        <v>17</v>
      </c>
      <c r="E77" s="12" t="s">
        <v>107</v>
      </c>
      <c r="F77" s="21" t="s">
        <v>69</v>
      </c>
      <c r="G77" s="43">
        <f>G78</f>
        <v>0</v>
      </c>
    </row>
    <row r="78" spans="1:7" ht="50.25" hidden="1" customHeight="1" x14ac:dyDescent="0.25">
      <c r="A78" s="37" t="s">
        <v>186</v>
      </c>
      <c r="B78" s="22" t="s">
        <v>72</v>
      </c>
      <c r="C78" s="27">
        <v>552</v>
      </c>
      <c r="D78" s="12" t="s">
        <v>17</v>
      </c>
      <c r="E78" s="12" t="s">
        <v>107</v>
      </c>
      <c r="F78" s="21" t="s">
        <v>70</v>
      </c>
      <c r="G78" s="43">
        <f>22-2.88+0.003-7.376-11.747</f>
        <v>0</v>
      </c>
    </row>
    <row r="79" spans="1:7" ht="64.5" customHeight="1" x14ac:dyDescent="0.25">
      <c r="A79" s="37" t="s">
        <v>190</v>
      </c>
      <c r="B79" s="22" t="s">
        <v>311</v>
      </c>
      <c r="C79" s="27" t="s">
        <v>6</v>
      </c>
      <c r="D79" s="12" t="s">
        <v>17</v>
      </c>
      <c r="E79" s="12" t="s">
        <v>310</v>
      </c>
      <c r="F79" s="21"/>
      <c r="G79" s="43">
        <f>G80</f>
        <v>104.798445</v>
      </c>
    </row>
    <row r="80" spans="1:7" ht="39" customHeight="1" x14ac:dyDescent="0.25">
      <c r="A80" s="37" t="s">
        <v>191</v>
      </c>
      <c r="B80" s="22" t="s">
        <v>287</v>
      </c>
      <c r="C80" s="27">
        <v>552</v>
      </c>
      <c r="D80" s="12" t="s">
        <v>17</v>
      </c>
      <c r="E80" s="12" t="s">
        <v>310</v>
      </c>
      <c r="F80" s="21" t="s">
        <v>69</v>
      </c>
      <c r="G80" s="43">
        <f>G81</f>
        <v>104.798445</v>
      </c>
    </row>
    <row r="81" spans="1:7" ht="50.25" customHeight="1" x14ac:dyDescent="0.25">
      <c r="A81" s="37" t="s">
        <v>192</v>
      </c>
      <c r="B81" s="22" t="s">
        <v>72</v>
      </c>
      <c r="C81" s="27">
        <v>552</v>
      </c>
      <c r="D81" s="12" t="s">
        <v>17</v>
      </c>
      <c r="E81" s="12" t="s">
        <v>310</v>
      </c>
      <c r="F81" s="21" t="s">
        <v>70</v>
      </c>
      <c r="G81" s="43">
        <f>100+4.798445</f>
        <v>104.798445</v>
      </c>
    </row>
    <row r="82" spans="1:7" ht="15.75" x14ac:dyDescent="0.25">
      <c r="A82" s="37" t="s">
        <v>193</v>
      </c>
      <c r="B82" s="16" t="s">
        <v>85</v>
      </c>
      <c r="C82" s="26" t="s">
        <v>6</v>
      </c>
      <c r="D82" s="9" t="s">
        <v>19</v>
      </c>
      <c r="E82" s="9" t="s">
        <v>7</v>
      </c>
      <c r="F82" s="17" t="s">
        <v>7</v>
      </c>
      <c r="G82" s="41">
        <f>G86</f>
        <v>348.1</v>
      </c>
    </row>
    <row r="83" spans="1:7" ht="31.5" x14ac:dyDescent="0.25">
      <c r="A83" s="37" t="s">
        <v>194</v>
      </c>
      <c r="B83" s="16" t="s">
        <v>20</v>
      </c>
      <c r="C83" s="26" t="s">
        <v>6</v>
      </c>
      <c r="D83" s="9" t="s">
        <v>21</v>
      </c>
      <c r="E83" s="9"/>
      <c r="F83" s="17"/>
      <c r="G83" s="41">
        <f>G84</f>
        <v>348.1</v>
      </c>
    </row>
    <row r="84" spans="1:7" ht="15.75" x14ac:dyDescent="0.25">
      <c r="A84" s="37" t="s">
        <v>195</v>
      </c>
      <c r="B84" s="16" t="s">
        <v>249</v>
      </c>
      <c r="C84" s="26" t="s">
        <v>6</v>
      </c>
      <c r="D84" s="9" t="s">
        <v>21</v>
      </c>
      <c r="E84" s="9">
        <v>9000000000</v>
      </c>
      <c r="F84" s="17"/>
      <c r="G84" s="41">
        <f>G85</f>
        <v>348.1</v>
      </c>
    </row>
    <row r="85" spans="1:7" ht="31.5" x14ac:dyDescent="0.25">
      <c r="A85" s="37" t="s">
        <v>196</v>
      </c>
      <c r="B85" s="16" t="s">
        <v>254</v>
      </c>
      <c r="C85" s="26" t="s">
        <v>6</v>
      </c>
      <c r="D85" s="9" t="s">
        <v>21</v>
      </c>
      <c r="E85" s="9" t="s">
        <v>251</v>
      </c>
      <c r="F85" s="17"/>
      <c r="G85" s="41">
        <f>G86</f>
        <v>348.1</v>
      </c>
    </row>
    <row r="86" spans="1:7" ht="47.25" x14ac:dyDescent="0.25">
      <c r="A86" s="37" t="s">
        <v>197</v>
      </c>
      <c r="B86" s="30" t="s">
        <v>257</v>
      </c>
      <c r="C86" s="26" t="s">
        <v>6</v>
      </c>
      <c r="D86" s="9" t="s">
        <v>21</v>
      </c>
      <c r="E86" s="9" t="s">
        <v>99</v>
      </c>
      <c r="F86" s="17" t="s">
        <v>7</v>
      </c>
      <c r="G86" s="41">
        <f>G87+G89</f>
        <v>348.1</v>
      </c>
    </row>
    <row r="87" spans="1:7" ht="94.5" x14ac:dyDescent="0.25">
      <c r="A87" s="37" t="s">
        <v>198</v>
      </c>
      <c r="B87" s="16" t="s">
        <v>79</v>
      </c>
      <c r="C87" s="26">
        <v>552</v>
      </c>
      <c r="D87" s="9" t="s">
        <v>21</v>
      </c>
      <c r="E87" s="9" t="s">
        <v>99</v>
      </c>
      <c r="F87" s="17" t="s">
        <v>66</v>
      </c>
      <c r="G87" s="41">
        <f>G88</f>
        <v>303.23</v>
      </c>
    </row>
    <row r="88" spans="1:7" ht="31.5" x14ac:dyDescent="0.25">
      <c r="A88" s="37" t="s">
        <v>199</v>
      </c>
      <c r="B88" s="16" t="s">
        <v>68</v>
      </c>
      <c r="C88" s="26">
        <v>552</v>
      </c>
      <c r="D88" s="9" t="s">
        <v>21</v>
      </c>
      <c r="E88" s="9" t="s">
        <v>99</v>
      </c>
      <c r="F88" s="17" t="s">
        <v>67</v>
      </c>
      <c r="G88" s="41">
        <f>223.06+1.5+67.3+8.336+3.034</f>
        <v>303.23</v>
      </c>
    </row>
    <row r="89" spans="1:7" ht="42.75" customHeight="1" x14ac:dyDescent="0.25">
      <c r="A89" s="37" t="s">
        <v>200</v>
      </c>
      <c r="B89" s="20" t="s">
        <v>287</v>
      </c>
      <c r="C89" s="26">
        <v>552</v>
      </c>
      <c r="D89" s="9" t="s">
        <v>21</v>
      </c>
      <c r="E89" s="9" t="s">
        <v>99</v>
      </c>
      <c r="F89" s="17" t="s">
        <v>69</v>
      </c>
      <c r="G89" s="41">
        <f>G90</f>
        <v>44.870000000000005</v>
      </c>
    </row>
    <row r="90" spans="1:7" ht="49.5" customHeight="1" x14ac:dyDescent="0.25">
      <c r="A90" s="37" t="s">
        <v>201</v>
      </c>
      <c r="B90" s="20" t="s">
        <v>72</v>
      </c>
      <c r="C90" s="26">
        <v>552</v>
      </c>
      <c r="D90" s="9" t="s">
        <v>21</v>
      </c>
      <c r="E90" s="9" t="s">
        <v>99</v>
      </c>
      <c r="F90" s="17" t="s">
        <v>70</v>
      </c>
      <c r="G90" s="41">
        <f>348.1-G88</f>
        <v>44.870000000000005</v>
      </c>
    </row>
    <row r="91" spans="1:7" ht="31.5" x14ac:dyDescent="0.25">
      <c r="A91" s="37" t="s">
        <v>202</v>
      </c>
      <c r="B91" s="16" t="s">
        <v>84</v>
      </c>
      <c r="C91" s="26" t="s">
        <v>6</v>
      </c>
      <c r="D91" s="9" t="s">
        <v>22</v>
      </c>
      <c r="E91" s="9" t="s">
        <v>7</v>
      </c>
      <c r="F91" s="17" t="s">
        <v>7</v>
      </c>
      <c r="G91" s="41">
        <f>G92+G98</f>
        <v>274.78399999999999</v>
      </c>
    </row>
    <row r="92" spans="1:7" ht="15.75" x14ac:dyDescent="0.25">
      <c r="A92" s="37" t="s">
        <v>321</v>
      </c>
      <c r="B92" s="16" t="s">
        <v>23</v>
      </c>
      <c r="C92" s="26" t="s">
        <v>6</v>
      </c>
      <c r="D92" s="9" t="s">
        <v>24</v>
      </c>
      <c r="E92" s="9" t="s">
        <v>7</v>
      </c>
      <c r="F92" s="17" t="s">
        <v>7</v>
      </c>
      <c r="G92" s="41">
        <f>G93</f>
        <v>268.78399999999999</v>
      </c>
    </row>
    <row r="93" spans="1:7" ht="63" x14ac:dyDescent="0.25">
      <c r="A93" s="37" t="s">
        <v>322</v>
      </c>
      <c r="B93" s="16" t="s">
        <v>260</v>
      </c>
      <c r="C93" s="26" t="s">
        <v>6</v>
      </c>
      <c r="D93" s="9" t="s">
        <v>24</v>
      </c>
      <c r="E93" s="9" t="s">
        <v>273</v>
      </c>
      <c r="F93" s="17"/>
      <c r="G93" s="41">
        <f>G94</f>
        <v>268.78399999999999</v>
      </c>
    </row>
    <row r="94" spans="1:7" ht="94.5" x14ac:dyDescent="0.25">
      <c r="A94" s="37" t="s">
        <v>323</v>
      </c>
      <c r="B94" s="16" t="s">
        <v>263</v>
      </c>
      <c r="C94" s="26" t="s">
        <v>6</v>
      </c>
      <c r="D94" s="9" t="s">
        <v>24</v>
      </c>
      <c r="E94" s="9" t="s">
        <v>275</v>
      </c>
      <c r="F94" s="17"/>
      <c r="G94" s="41">
        <f>+G95</f>
        <v>268.78399999999999</v>
      </c>
    </row>
    <row r="95" spans="1:7" ht="31.5" x14ac:dyDescent="0.25">
      <c r="A95" s="37" t="s">
        <v>203</v>
      </c>
      <c r="B95" s="16" t="s">
        <v>122</v>
      </c>
      <c r="C95" s="26">
        <v>552</v>
      </c>
      <c r="D95" s="9" t="s">
        <v>24</v>
      </c>
      <c r="E95" s="9" t="s">
        <v>121</v>
      </c>
      <c r="F95" s="17"/>
      <c r="G95" s="41">
        <f>G96</f>
        <v>268.78399999999999</v>
      </c>
    </row>
    <row r="96" spans="1:7" ht="47.25" x14ac:dyDescent="0.25">
      <c r="A96" s="37" t="s">
        <v>204</v>
      </c>
      <c r="B96" s="16" t="s">
        <v>287</v>
      </c>
      <c r="C96" s="26">
        <v>552</v>
      </c>
      <c r="D96" s="9" t="s">
        <v>24</v>
      </c>
      <c r="E96" s="9" t="s">
        <v>121</v>
      </c>
      <c r="F96" s="17" t="s">
        <v>69</v>
      </c>
      <c r="G96" s="41">
        <f>G97</f>
        <v>268.78399999999999</v>
      </c>
    </row>
    <row r="97" spans="1:7" ht="47.25" x14ac:dyDescent="0.25">
      <c r="A97" s="37" t="s">
        <v>205</v>
      </c>
      <c r="B97" s="16" t="s">
        <v>72</v>
      </c>
      <c r="C97" s="26">
        <v>552</v>
      </c>
      <c r="D97" s="9" t="s">
        <v>24</v>
      </c>
      <c r="E97" s="9" t="s">
        <v>121</v>
      </c>
      <c r="F97" s="17" t="s">
        <v>70</v>
      </c>
      <c r="G97" s="41">
        <f>12.768+255.345+0.671</f>
        <v>268.78399999999999</v>
      </c>
    </row>
    <row r="98" spans="1:7" ht="47.25" x14ac:dyDescent="0.25">
      <c r="A98" s="37" t="s">
        <v>206</v>
      </c>
      <c r="B98" s="16" t="s">
        <v>25</v>
      </c>
      <c r="C98" s="26" t="s">
        <v>6</v>
      </c>
      <c r="D98" s="9" t="s">
        <v>26</v>
      </c>
      <c r="E98" s="9" t="s">
        <v>7</v>
      </c>
      <c r="F98" s="17" t="s">
        <v>7</v>
      </c>
      <c r="G98" s="41">
        <f>G101+G104</f>
        <v>6</v>
      </c>
    </row>
    <row r="99" spans="1:7" ht="63" x14ac:dyDescent="0.25">
      <c r="A99" s="37" t="s">
        <v>207</v>
      </c>
      <c r="B99" s="16" t="s">
        <v>260</v>
      </c>
      <c r="C99" s="26" t="s">
        <v>6</v>
      </c>
      <c r="D99" s="9" t="s">
        <v>26</v>
      </c>
      <c r="E99" s="9" t="s">
        <v>273</v>
      </c>
      <c r="F99" s="17"/>
      <c r="G99" s="41">
        <f>G98</f>
        <v>6</v>
      </c>
    </row>
    <row r="100" spans="1:7" ht="47.25" x14ac:dyDescent="0.25">
      <c r="A100" s="37" t="s">
        <v>297</v>
      </c>
      <c r="B100" s="16" t="s">
        <v>264</v>
      </c>
      <c r="C100" s="26" t="s">
        <v>6</v>
      </c>
      <c r="D100" s="9" t="s">
        <v>26</v>
      </c>
      <c r="E100" s="9" t="s">
        <v>272</v>
      </c>
      <c r="F100" s="17"/>
      <c r="G100" s="41">
        <f>G98</f>
        <v>6</v>
      </c>
    </row>
    <row r="101" spans="1:7" ht="15.75" x14ac:dyDescent="0.25">
      <c r="A101" s="37" t="s">
        <v>298</v>
      </c>
      <c r="B101" s="16" t="s">
        <v>117</v>
      </c>
      <c r="C101" s="26" t="s">
        <v>6</v>
      </c>
      <c r="D101" s="9" t="s">
        <v>26</v>
      </c>
      <c r="E101" s="9" t="s">
        <v>98</v>
      </c>
      <c r="F101" s="17" t="s">
        <v>7</v>
      </c>
      <c r="G101" s="41">
        <f>G102</f>
        <v>4</v>
      </c>
    </row>
    <row r="102" spans="1:7" ht="47.25" x14ac:dyDescent="0.25">
      <c r="A102" s="37" t="s">
        <v>299</v>
      </c>
      <c r="B102" s="16" t="s">
        <v>287</v>
      </c>
      <c r="C102" s="26">
        <v>552</v>
      </c>
      <c r="D102" s="9" t="s">
        <v>26</v>
      </c>
      <c r="E102" s="9" t="s">
        <v>98</v>
      </c>
      <c r="F102" s="17" t="s">
        <v>69</v>
      </c>
      <c r="G102" s="41">
        <f>G103</f>
        <v>4</v>
      </c>
    </row>
    <row r="103" spans="1:7" ht="47.25" x14ac:dyDescent="0.25">
      <c r="A103" s="37" t="s">
        <v>300</v>
      </c>
      <c r="B103" s="16" t="s">
        <v>72</v>
      </c>
      <c r="C103" s="26">
        <v>552</v>
      </c>
      <c r="D103" s="9" t="s">
        <v>26</v>
      </c>
      <c r="E103" s="9" t="s">
        <v>98</v>
      </c>
      <c r="F103" s="17" t="s">
        <v>70</v>
      </c>
      <c r="G103" s="41">
        <v>4</v>
      </c>
    </row>
    <row r="104" spans="1:7" ht="31.5" x14ac:dyDescent="0.25">
      <c r="A104" s="37" t="s">
        <v>301</v>
      </c>
      <c r="B104" s="16" t="s">
        <v>110</v>
      </c>
      <c r="C104" s="26">
        <v>552</v>
      </c>
      <c r="D104" s="9" t="s">
        <v>26</v>
      </c>
      <c r="E104" s="9" t="s">
        <v>97</v>
      </c>
      <c r="F104" s="17"/>
      <c r="G104" s="41">
        <f>G105</f>
        <v>2</v>
      </c>
    </row>
    <row r="105" spans="1:7" ht="47.25" x14ac:dyDescent="0.25">
      <c r="A105" s="37" t="s">
        <v>208</v>
      </c>
      <c r="B105" s="16" t="s">
        <v>287</v>
      </c>
      <c r="C105" s="26">
        <v>552</v>
      </c>
      <c r="D105" s="9" t="s">
        <v>26</v>
      </c>
      <c r="E105" s="9" t="s">
        <v>97</v>
      </c>
      <c r="F105" s="17" t="s">
        <v>69</v>
      </c>
      <c r="G105" s="41">
        <f>G106</f>
        <v>2</v>
      </c>
    </row>
    <row r="106" spans="1:7" ht="47.25" x14ac:dyDescent="0.25">
      <c r="A106" s="37" t="s">
        <v>209</v>
      </c>
      <c r="B106" s="16" t="s">
        <v>72</v>
      </c>
      <c r="C106" s="26">
        <v>552</v>
      </c>
      <c r="D106" s="9" t="s">
        <v>26</v>
      </c>
      <c r="E106" s="9" t="s">
        <v>97</v>
      </c>
      <c r="F106" s="17" t="s">
        <v>70</v>
      </c>
      <c r="G106" s="41">
        <v>2</v>
      </c>
    </row>
    <row r="107" spans="1:7" ht="14.25" customHeight="1" x14ac:dyDescent="0.25">
      <c r="A107" s="37" t="s">
        <v>210</v>
      </c>
      <c r="B107" s="16" t="s">
        <v>27</v>
      </c>
      <c r="C107" s="26" t="s">
        <v>6</v>
      </c>
      <c r="D107" s="9" t="s">
        <v>28</v>
      </c>
      <c r="E107" s="9" t="s">
        <v>7</v>
      </c>
      <c r="F107" s="17" t="s">
        <v>7</v>
      </c>
      <c r="G107" s="41">
        <f>G131+G112</f>
        <v>4511.5078100000001</v>
      </c>
    </row>
    <row r="108" spans="1:7" ht="0.75" hidden="1" customHeight="1" x14ac:dyDescent="0.25">
      <c r="A108" s="37" t="s">
        <v>210</v>
      </c>
      <c r="B108" s="16" t="s">
        <v>136</v>
      </c>
      <c r="C108" s="26">
        <v>552</v>
      </c>
      <c r="D108" s="9" t="s">
        <v>135</v>
      </c>
      <c r="E108" s="9"/>
      <c r="F108" s="17"/>
      <c r="G108" s="42">
        <f>G109</f>
        <v>0</v>
      </c>
    </row>
    <row r="109" spans="1:7" ht="15.75" hidden="1" x14ac:dyDescent="0.25">
      <c r="A109" s="37" t="s">
        <v>208</v>
      </c>
      <c r="B109" s="16" t="s">
        <v>137</v>
      </c>
      <c r="C109" s="26">
        <v>552</v>
      </c>
      <c r="D109" s="9" t="s">
        <v>135</v>
      </c>
      <c r="E109" s="9" t="s">
        <v>138</v>
      </c>
      <c r="F109" s="17"/>
      <c r="G109" s="42">
        <f>G110</f>
        <v>0</v>
      </c>
    </row>
    <row r="110" spans="1:7" ht="31.5" hidden="1" x14ac:dyDescent="0.25">
      <c r="A110" s="37" t="s">
        <v>209</v>
      </c>
      <c r="B110" s="16" t="s">
        <v>71</v>
      </c>
      <c r="C110" s="26">
        <v>552</v>
      </c>
      <c r="D110" s="9" t="s">
        <v>135</v>
      </c>
      <c r="E110" s="9" t="s">
        <v>138</v>
      </c>
      <c r="F110" s="17" t="s">
        <v>69</v>
      </c>
      <c r="G110" s="42">
        <f>G111</f>
        <v>0</v>
      </c>
    </row>
    <row r="111" spans="1:7" ht="47.25" hidden="1" x14ac:dyDescent="0.25">
      <c r="A111" s="37" t="s">
        <v>210</v>
      </c>
      <c r="B111" s="16" t="s">
        <v>72</v>
      </c>
      <c r="C111" s="26">
        <v>552</v>
      </c>
      <c r="D111" s="9" t="s">
        <v>135</v>
      </c>
      <c r="E111" s="9" t="s">
        <v>138</v>
      </c>
      <c r="F111" s="17" t="s">
        <v>70</v>
      </c>
      <c r="G111" s="41">
        <v>0</v>
      </c>
    </row>
    <row r="112" spans="1:7" ht="15.75" x14ac:dyDescent="0.25">
      <c r="A112" s="37" t="s">
        <v>211</v>
      </c>
      <c r="B112" s="16" t="s">
        <v>48</v>
      </c>
      <c r="C112" s="26" t="s">
        <v>6</v>
      </c>
      <c r="D112" s="9" t="s">
        <v>46</v>
      </c>
      <c r="E112" s="9"/>
      <c r="F112" s="17"/>
      <c r="G112" s="41">
        <f>G113</f>
        <v>3238.5078100000001</v>
      </c>
    </row>
    <row r="113" spans="1:7" ht="63" x14ac:dyDescent="0.25">
      <c r="A113" s="37" t="s">
        <v>212</v>
      </c>
      <c r="B113" s="16" t="s">
        <v>260</v>
      </c>
      <c r="C113" s="27" t="s">
        <v>6</v>
      </c>
      <c r="D113" s="12" t="s">
        <v>46</v>
      </c>
      <c r="E113" s="12" t="s">
        <v>273</v>
      </c>
      <c r="F113" s="21"/>
      <c r="G113" s="43">
        <f>G118+G114</f>
        <v>3238.5078100000001</v>
      </c>
    </row>
    <row r="114" spans="1:7" ht="31.5" x14ac:dyDescent="0.25">
      <c r="A114" s="37" t="s">
        <v>213</v>
      </c>
      <c r="B114" s="16" t="s">
        <v>261</v>
      </c>
      <c r="C114" s="26" t="s">
        <v>6</v>
      </c>
      <c r="D114" s="9" t="s">
        <v>46</v>
      </c>
      <c r="E114" s="9" t="s">
        <v>274</v>
      </c>
      <c r="F114" s="21"/>
      <c r="G114" s="43">
        <f>G115</f>
        <v>758.40800000000002</v>
      </c>
    </row>
    <row r="115" spans="1:7" ht="47.25" x14ac:dyDescent="0.25">
      <c r="A115" s="37" t="s">
        <v>214</v>
      </c>
      <c r="B115" s="16" t="s">
        <v>329</v>
      </c>
      <c r="C115" s="26" t="s">
        <v>6</v>
      </c>
      <c r="D115" s="9" t="s">
        <v>46</v>
      </c>
      <c r="E115" s="9" t="s">
        <v>337</v>
      </c>
      <c r="F115" s="17" t="s">
        <v>7</v>
      </c>
      <c r="G115" s="41">
        <f>G116</f>
        <v>758.40800000000002</v>
      </c>
    </row>
    <row r="116" spans="1:7" ht="47.25" x14ac:dyDescent="0.25">
      <c r="A116" s="37" t="s">
        <v>215</v>
      </c>
      <c r="B116" s="16" t="s">
        <v>287</v>
      </c>
      <c r="C116" s="26">
        <v>552</v>
      </c>
      <c r="D116" s="9" t="s">
        <v>46</v>
      </c>
      <c r="E116" s="9" t="s">
        <v>337</v>
      </c>
      <c r="F116" s="17" t="s">
        <v>69</v>
      </c>
      <c r="G116" s="41">
        <f>G117</f>
        <v>758.40800000000002</v>
      </c>
    </row>
    <row r="117" spans="1:7" ht="47.25" x14ac:dyDescent="0.25">
      <c r="A117" s="37" t="s">
        <v>216</v>
      </c>
      <c r="B117" s="16" t="s">
        <v>72</v>
      </c>
      <c r="C117" s="26">
        <v>552</v>
      </c>
      <c r="D117" s="9" t="s">
        <v>46</v>
      </c>
      <c r="E117" s="9" t="s">
        <v>337</v>
      </c>
      <c r="F117" s="17" t="s">
        <v>70</v>
      </c>
      <c r="G117" s="41">
        <v>758.40800000000002</v>
      </c>
    </row>
    <row r="118" spans="1:7" ht="47.25" x14ac:dyDescent="0.25">
      <c r="A118" s="37" t="s">
        <v>217</v>
      </c>
      <c r="B118" s="16" t="s">
        <v>265</v>
      </c>
      <c r="C118" s="27" t="s">
        <v>6</v>
      </c>
      <c r="D118" s="12" t="s">
        <v>46</v>
      </c>
      <c r="E118" s="31" t="s">
        <v>271</v>
      </c>
      <c r="F118" s="21"/>
      <c r="G118" s="43">
        <f>+G119+G122+G128+G125</f>
        <v>2480.0998100000002</v>
      </c>
    </row>
    <row r="119" spans="1:7" ht="47.25" x14ac:dyDescent="0.25">
      <c r="A119" s="37" t="s">
        <v>218</v>
      </c>
      <c r="B119" s="16" t="s">
        <v>54</v>
      </c>
      <c r="C119" s="26" t="s">
        <v>6</v>
      </c>
      <c r="D119" s="9" t="s">
        <v>46</v>
      </c>
      <c r="E119" s="9" t="s">
        <v>96</v>
      </c>
      <c r="F119" s="17"/>
      <c r="G119" s="41">
        <f>G120</f>
        <v>351.02381000000003</v>
      </c>
    </row>
    <row r="120" spans="1:7" ht="47.25" x14ac:dyDescent="0.25">
      <c r="A120" s="37" t="s">
        <v>219</v>
      </c>
      <c r="B120" s="16" t="s">
        <v>287</v>
      </c>
      <c r="C120" s="26">
        <v>552</v>
      </c>
      <c r="D120" s="9" t="s">
        <v>46</v>
      </c>
      <c r="E120" s="9" t="s">
        <v>96</v>
      </c>
      <c r="F120" s="17" t="s">
        <v>69</v>
      </c>
      <c r="G120" s="41">
        <f>G121</f>
        <v>351.02381000000003</v>
      </c>
    </row>
    <row r="121" spans="1:7" ht="47.25" x14ac:dyDescent="0.25">
      <c r="A121" s="37" t="s">
        <v>220</v>
      </c>
      <c r="B121" s="16" t="s">
        <v>72</v>
      </c>
      <c r="C121" s="26">
        <v>552</v>
      </c>
      <c r="D121" s="9" t="s">
        <v>46</v>
      </c>
      <c r="E121" s="9" t="s">
        <v>96</v>
      </c>
      <c r="F121" s="17" t="s">
        <v>70</v>
      </c>
      <c r="G121" s="41">
        <f>319.1+31.92381</f>
        <v>351.02381000000003</v>
      </c>
    </row>
    <row r="122" spans="1:7" ht="31.5" x14ac:dyDescent="0.25">
      <c r="A122" s="37" t="s">
        <v>221</v>
      </c>
      <c r="B122" s="16" t="s">
        <v>60</v>
      </c>
      <c r="C122" s="26" t="s">
        <v>6</v>
      </c>
      <c r="D122" s="9" t="s">
        <v>46</v>
      </c>
      <c r="E122" s="9" t="s">
        <v>95</v>
      </c>
      <c r="F122" s="17"/>
      <c r="G122" s="41">
        <f>G123</f>
        <v>100</v>
      </c>
    </row>
    <row r="123" spans="1:7" ht="47.25" x14ac:dyDescent="0.25">
      <c r="A123" s="37" t="s">
        <v>222</v>
      </c>
      <c r="B123" s="16" t="s">
        <v>287</v>
      </c>
      <c r="C123" s="26">
        <v>552</v>
      </c>
      <c r="D123" s="9" t="s">
        <v>46</v>
      </c>
      <c r="E123" s="9" t="s">
        <v>95</v>
      </c>
      <c r="F123" s="17" t="s">
        <v>69</v>
      </c>
      <c r="G123" s="41">
        <f>G124</f>
        <v>100</v>
      </c>
    </row>
    <row r="124" spans="1:7" ht="47.25" x14ac:dyDescent="0.25">
      <c r="A124" s="37" t="s">
        <v>66</v>
      </c>
      <c r="B124" s="16" t="s">
        <v>72</v>
      </c>
      <c r="C124" s="26">
        <v>552</v>
      </c>
      <c r="D124" s="9" t="s">
        <v>46</v>
      </c>
      <c r="E124" s="9" t="s">
        <v>95</v>
      </c>
      <c r="F124" s="17" t="s">
        <v>70</v>
      </c>
      <c r="G124" s="41">
        <v>100</v>
      </c>
    </row>
    <row r="125" spans="1:7" ht="37.5" customHeight="1" x14ac:dyDescent="0.25">
      <c r="A125" s="37" t="s">
        <v>312</v>
      </c>
      <c r="B125" s="16" t="s">
        <v>314</v>
      </c>
      <c r="C125" s="26" t="s">
        <v>6</v>
      </c>
      <c r="D125" s="9" t="s">
        <v>46</v>
      </c>
      <c r="E125" s="9" t="s">
        <v>316</v>
      </c>
      <c r="F125" s="17"/>
      <c r="G125" s="41">
        <f>G126</f>
        <v>428.07600000000002</v>
      </c>
    </row>
    <row r="126" spans="1:7" ht="47.25" x14ac:dyDescent="0.25">
      <c r="A126" s="37" t="s">
        <v>313</v>
      </c>
      <c r="B126" s="16" t="s">
        <v>287</v>
      </c>
      <c r="C126" s="26">
        <v>552</v>
      </c>
      <c r="D126" s="9" t="s">
        <v>46</v>
      </c>
      <c r="E126" s="9" t="s">
        <v>316</v>
      </c>
      <c r="F126" s="17" t="s">
        <v>69</v>
      </c>
      <c r="G126" s="41">
        <f>G127</f>
        <v>428.07600000000002</v>
      </c>
    </row>
    <row r="127" spans="1:7" ht="47.25" x14ac:dyDescent="0.25">
      <c r="A127" s="37" t="s">
        <v>223</v>
      </c>
      <c r="B127" s="16" t="s">
        <v>72</v>
      </c>
      <c r="C127" s="26">
        <v>552</v>
      </c>
      <c r="D127" s="9" t="s">
        <v>46</v>
      </c>
      <c r="E127" s="9" t="s">
        <v>316</v>
      </c>
      <c r="F127" s="17" t="s">
        <v>70</v>
      </c>
      <c r="G127" s="41">
        <f>423+5.076</f>
        <v>428.07600000000002</v>
      </c>
    </row>
    <row r="128" spans="1:7" ht="52.5" customHeight="1" x14ac:dyDescent="0.25">
      <c r="A128" s="38" t="s">
        <v>224</v>
      </c>
      <c r="B128" s="16" t="s">
        <v>315</v>
      </c>
      <c r="C128" s="26" t="s">
        <v>6</v>
      </c>
      <c r="D128" s="9" t="s">
        <v>46</v>
      </c>
      <c r="E128" s="9" t="s">
        <v>281</v>
      </c>
      <c r="F128" s="17"/>
      <c r="G128" s="41">
        <f>G129</f>
        <v>1601</v>
      </c>
    </row>
    <row r="129" spans="1:7" ht="37.5" customHeight="1" x14ac:dyDescent="0.25">
      <c r="A129" s="38" t="s">
        <v>302</v>
      </c>
      <c r="B129" s="16" t="s">
        <v>287</v>
      </c>
      <c r="C129" s="26">
        <v>552</v>
      </c>
      <c r="D129" s="9" t="s">
        <v>46</v>
      </c>
      <c r="E129" s="9" t="s">
        <v>281</v>
      </c>
      <c r="F129" s="17" t="s">
        <v>69</v>
      </c>
      <c r="G129" s="41">
        <f>G130</f>
        <v>1601</v>
      </c>
    </row>
    <row r="130" spans="1:7" ht="54" customHeight="1" x14ac:dyDescent="0.25">
      <c r="A130" s="38" t="s">
        <v>303</v>
      </c>
      <c r="B130" s="16" t="s">
        <v>72</v>
      </c>
      <c r="C130" s="26">
        <v>552</v>
      </c>
      <c r="D130" s="9" t="s">
        <v>46</v>
      </c>
      <c r="E130" s="9" t="s">
        <v>281</v>
      </c>
      <c r="F130" s="17" t="s">
        <v>70</v>
      </c>
      <c r="G130" s="41">
        <f>19+1582+2.88-2.88</f>
        <v>1601</v>
      </c>
    </row>
    <row r="131" spans="1:7" ht="31.5" x14ac:dyDescent="0.25">
      <c r="A131" s="37" t="s">
        <v>304</v>
      </c>
      <c r="B131" s="22" t="s">
        <v>29</v>
      </c>
      <c r="C131" s="27" t="s">
        <v>6</v>
      </c>
      <c r="D131" s="12" t="s">
        <v>30</v>
      </c>
      <c r="E131" s="12"/>
      <c r="F131" s="21" t="s">
        <v>7</v>
      </c>
      <c r="G131" s="43">
        <f>+G134</f>
        <v>1273</v>
      </c>
    </row>
    <row r="132" spans="1:7" ht="15.75" x14ac:dyDescent="0.25">
      <c r="A132" s="37" t="s">
        <v>225</v>
      </c>
      <c r="B132" s="22" t="s">
        <v>249</v>
      </c>
      <c r="C132" s="26" t="s">
        <v>6</v>
      </c>
      <c r="D132" s="9" t="s">
        <v>30</v>
      </c>
      <c r="E132" s="12" t="s">
        <v>319</v>
      </c>
      <c r="F132" s="21"/>
      <c r="G132" s="43">
        <f>G133</f>
        <v>1273</v>
      </c>
    </row>
    <row r="133" spans="1:7" ht="31.5" x14ac:dyDescent="0.25">
      <c r="A133" s="39" t="s">
        <v>226</v>
      </c>
      <c r="B133" s="22" t="s">
        <v>255</v>
      </c>
      <c r="C133" s="26" t="s">
        <v>6</v>
      </c>
      <c r="D133" s="9" t="s">
        <v>30</v>
      </c>
      <c r="E133" s="12" t="s">
        <v>253</v>
      </c>
      <c r="F133" s="21"/>
      <c r="G133" s="43">
        <f>G134</f>
        <v>1273</v>
      </c>
    </row>
    <row r="134" spans="1:7" ht="31.5" x14ac:dyDescent="0.25">
      <c r="A134" s="39" t="s">
        <v>277</v>
      </c>
      <c r="B134" s="16" t="s">
        <v>290</v>
      </c>
      <c r="C134" s="27" t="s">
        <v>6</v>
      </c>
      <c r="D134" s="12" t="s">
        <v>30</v>
      </c>
      <c r="E134" s="12" t="s">
        <v>320</v>
      </c>
      <c r="F134" s="21"/>
      <c r="G134" s="43">
        <f>G135</f>
        <v>1273</v>
      </c>
    </row>
    <row r="135" spans="1:7" ht="30.75" customHeight="1" x14ac:dyDescent="0.25">
      <c r="A135" s="39" t="s">
        <v>278</v>
      </c>
      <c r="B135" s="16" t="s">
        <v>287</v>
      </c>
      <c r="C135" s="27" t="s">
        <v>6</v>
      </c>
      <c r="D135" s="12" t="s">
        <v>30</v>
      </c>
      <c r="E135" s="12" t="s">
        <v>320</v>
      </c>
      <c r="F135" s="12">
        <v>200</v>
      </c>
      <c r="G135" s="43">
        <f>G136</f>
        <v>1273</v>
      </c>
    </row>
    <row r="136" spans="1:7" ht="47.25" x14ac:dyDescent="0.25">
      <c r="A136" s="37" t="s">
        <v>227</v>
      </c>
      <c r="B136" s="16" t="s">
        <v>72</v>
      </c>
      <c r="C136" s="27" t="s">
        <v>6</v>
      </c>
      <c r="D136" s="12" t="s">
        <v>30</v>
      </c>
      <c r="E136" s="12" t="s">
        <v>320</v>
      </c>
      <c r="F136" s="12">
        <v>240</v>
      </c>
      <c r="G136" s="43">
        <f>1273</f>
        <v>1273</v>
      </c>
    </row>
    <row r="137" spans="1:7" ht="31.5" x14ac:dyDescent="0.25">
      <c r="A137" s="37" t="s">
        <v>228</v>
      </c>
      <c r="B137" s="16" t="s">
        <v>83</v>
      </c>
      <c r="C137" s="26" t="s">
        <v>6</v>
      </c>
      <c r="D137" s="9" t="s">
        <v>31</v>
      </c>
      <c r="E137" s="9"/>
      <c r="F137" s="17" t="s">
        <v>7</v>
      </c>
      <c r="G137" s="41">
        <f>G138+G149</f>
        <v>1524.1010000000001</v>
      </c>
    </row>
    <row r="138" spans="1:7" ht="15.75" x14ac:dyDescent="0.25">
      <c r="A138" s="37" t="s">
        <v>229</v>
      </c>
      <c r="B138" s="16" t="s">
        <v>32</v>
      </c>
      <c r="C138" s="26" t="s">
        <v>6</v>
      </c>
      <c r="D138" s="9" t="s">
        <v>33</v>
      </c>
      <c r="E138" s="9"/>
      <c r="F138" s="17"/>
      <c r="G138" s="41">
        <f>G141+G145</f>
        <v>59.257000000000005</v>
      </c>
    </row>
    <row r="139" spans="1:7" ht="63" x14ac:dyDescent="0.25">
      <c r="A139" s="37" t="s">
        <v>230</v>
      </c>
      <c r="B139" s="16" t="s">
        <v>260</v>
      </c>
      <c r="C139" s="26" t="s">
        <v>6</v>
      </c>
      <c r="D139" s="9" t="s">
        <v>33</v>
      </c>
      <c r="E139" s="9" t="s">
        <v>273</v>
      </c>
      <c r="F139" s="17"/>
      <c r="G139" s="41">
        <f>G140</f>
        <v>30</v>
      </c>
    </row>
    <row r="140" spans="1:7" ht="31.5" x14ac:dyDescent="0.25">
      <c r="A140" s="37" t="s">
        <v>231</v>
      </c>
      <c r="B140" s="16" t="s">
        <v>261</v>
      </c>
      <c r="C140" s="26" t="s">
        <v>6</v>
      </c>
      <c r="D140" s="9" t="s">
        <v>33</v>
      </c>
      <c r="E140" s="9" t="s">
        <v>274</v>
      </c>
      <c r="F140" s="17"/>
      <c r="G140" s="41">
        <f>G141</f>
        <v>30</v>
      </c>
    </row>
    <row r="141" spans="1:7" ht="31.5" x14ac:dyDescent="0.25">
      <c r="A141" s="37" t="s">
        <v>341</v>
      </c>
      <c r="B141" s="16" t="s">
        <v>114</v>
      </c>
      <c r="C141" s="26" t="s">
        <v>6</v>
      </c>
      <c r="D141" s="9" t="s">
        <v>33</v>
      </c>
      <c r="E141" s="9" t="s">
        <v>93</v>
      </c>
      <c r="F141" s="17" t="s">
        <v>7</v>
      </c>
      <c r="G141" s="41">
        <f>G142</f>
        <v>30</v>
      </c>
    </row>
    <row r="142" spans="1:7" ht="47.25" x14ac:dyDescent="0.25">
      <c r="A142" s="37" t="s">
        <v>232</v>
      </c>
      <c r="B142" s="16" t="s">
        <v>287</v>
      </c>
      <c r="C142" s="26">
        <v>552</v>
      </c>
      <c r="D142" s="9" t="s">
        <v>33</v>
      </c>
      <c r="E142" s="9" t="s">
        <v>94</v>
      </c>
      <c r="F142" s="17" t="s">
        <v>69</v>
      </c>
      <c r="G142" s="41">
        <f>G143</f>
        <v>30</v>
      </c>
    </row>
    <row r="143" spans="1:7" ht="47.25" x14ac:dyDescent="0.25">
      <c r="A143" s="37" t="s">
        <v>233</v>
      </c>
      <c r="B143" s="16" t="s">
        <v>72</v>
      </c>
      <c r="C143" s="26">
        <v>552</v>
      </c>
      <c r="D143" s="9" t="s">
        <v>33</v>
      </c>
      <c r="E143" s="9" t="s">
        <v>93</v>
      </c>
      <c r="F143" s="17" t="s">
        <v>70</v>
      </c>
      <c r="G143" s="41">
        <f>50-20</f>
        <v>30</v>
      </c>
    </row>
    <row r="144" spans="1:7" ht="15.75" x14ac:dyDescent="0.25">
      <c r="A144" s="37" t="s">
        <v>67</v>
      </c>
      <c r="B144" s="16" t="s">
        <v>249</v>
      </c>
      <c r="C144" s="26" t="s">
        <v>6</v>
      </c>
      <c r="D144" s="9" t="s">
        <v>33</v>
      </c>
      <c r="E144" s="9" t="s">
        <v>319</v>
      </c>
      <c r="F144" s="17"/>
      <c r="G144" s="41">
        <f>G145</f>
        <v>29.257000000000001</v>
      </c>
    </row>
    <row r="145" spans="1:7" ht="31.5" x14ac:dyDescent="0.25">
      <c r="A145" s="37" t="s">
        <v>234</v>
      </c>
      <c r="B145" s="22" t="s">
        <v>340</v>
      </c>
      <c r="C145" s="26" t="s">
        <v>6</v>
      </c>
      <c r="D145" s="9" t="s">
        <v>33</v>
      </c>
      <c r="E145" s="9" t="s">
        <v>338</v>
      </c>
      <c r="F145" s="17"/>
      <c r="G145" s="41">
        <f>G146</f>
        <v>29.257000000000001</v>
      </c>
    </row>
    <row r="146" spans="1:7" ht="63" x14ac:dyDescent="0.25">
      <c r="A146" s="37" t="s">
        <v>235</v>
      </c>
      <c r="B146" s="16" t="s">
        <v>352</v>
      </c>
      <c r="C146" s="26" t="s">
        <v>6</v>
      </c>
      <c r="D146" s="9" t="s">
        <v>33</v>
      </c>
      <c r="E146" s="9" t="s">
        <v>339</v>
      </c>
      <c r="F146" s="17" t="s">
        <v>7</v>
      </c>
      <c r="G146" s="41">
        <f>G147</f>
        <v>29.257000000000001</v>
      </c>
    </row>
    <row r="147" spans="1:7" ht="15.75" x14ac:dyDescent="0.25">
      <c r="A147" s="37" t="s">
        <v>236</v>
      </c>
      <c r="B147" s="16" t="s">
        <v>78</v>
      </c>
      <c r="C147" s="26">
        <v>552</v>
      </c>
      <c r="D147" s="9" t="s">
        <v>33</v>
      </c>
      <c r="E147" s="9" t="s">
        <v>339</v>
      </c>
      <c r="F147" s="9">
        <v>500</v>
      </c>
      <c r="G147" s="41">
        <f>G148</f>
        <v>29.257000000000001</v>
      </c>
    </row>
    <row r="148" spans="1:7" ht="15.75" x14ac:dyDescent="0.25">
      <c r="A148" s="37" t="s">
        <v>237</v>
      </c>
      <c r="B148" s="16" t="s">
        <v>58</v>
      </c>
      <c r="C148" s="26">
        <v>552</v>
      </c>
      <c r="D148" s="9" t="s">
        <v>33</v>
      </c>
      <c r="E148" s="9" t="s">
        <v>339</v>
      </c>
      <c r="F148" s="9">
        <v>540</v>
      </c>
      <c r="G148" s="41">
        <v>29.257000000000001</v>
      </c>
    </row>
    <row r="149" spans="1:7" ht="15.75" x14ac:dyDescent="0.25">
      <c r="A149" s="37" t="s">
        <v>238</v>
      </c>
      <c r="B149" s="16" t="s">
        <v>34</v>
      </c>
      <c r="C149" s="26" t="s">
        <v>6</v>
      </c>
      <c r="D149" s="9" t="s">
        <v>35</v>
      </c>
      <c r="E149" s="9"/>
      <c r="F149" s="17" t="s">
        <v>7</v>
      </c>
      <c r="G149" s="41">
        <f>G166+G169+G155+G158+G161+G152</f>
        <v>1464.8440000000001</v>
      </c>
    </row>
    <row r="150" spans="1:7" ht="63" x14ac:dyDescent="0.25">
      <c r="A150" s="37" t="s">
        <v>239</v>
      </c>
      <c r="B150" s="16" t="s">
        <v>260</v>
      </c>
      <c r="C150" s="26" t="s">
        <v>6</v>
      </c>
      <c r="D150" s="9" t="s">
        <v>35</v>
      </c>
      <c r="E150" s="9" t="s">
        <v>273</v>
      </c>
      <c r="F150" s="17"/>
      <c r="G150" s="41">
        <f>G155+G158+G161+G152</f>
        <v>234.84399999999999</v>
      </c>
    </row>
    <row r="151" spans="1:7" ht="31.5" x14ac:dyDescent="0.25">
      <c r="A151" s="37" t="s">
        <v>240</v>
      </c>
      <c r="B151" s="16" t="s">
        <v>261</v>
      </c>
      <c r="C151" s="26" t="s">
        <v>6</v>
      </c>
      <c r="D151" s="9" t="s">
        <v>35</v>
      </c>
      <c r="E151" s="9" t="s">
        <v>274</v>
      </c>
      <c r="F151" s="17"/>
      <c r="G151" s="41">
        <f>G150</f>
        <v>234.84399999999999</v>
      </c>
    </row>
    <row r="152" spans="1:7" ht="47.25" x14ac:dyDescent="0.25">
      <c r="A152" s="37" t="s">
        <v>241</v>
      </c>
      <c r="B152" s="16" t="s">
        <v>329</v>
      </c>
      <c r="C152" s="26" t="s">
        <v>6</v>
      </c>
      <c r="D152" s="9" t="s">
        <v>35</v>
      </c>
      <c r="E152" s="9" t="s">
        <v>337</v>
      </c>
      <c r="F152" s="17" t="s">
        <v>7</v>
      </c>
      <c r="G152" s="41">
        <f>G153</f>
        <v>67.543999999999997</v>
      </c>
    </row>
    <row r="153" spans="1:7" ht="47.25" x14ac:dyDescent="0.25">
      <c r="A153" s="37" t="s">
        <v>279</v>
      </c>
      <c r="B153" s="16" t="s">
        <v>287</v>
      </c>
      <c r="C153" s="26">
        <v>552</v>
      </c>
      <c r="D153" s="9" t="s">
        <v>35</v>
      </c>
      <c r="E153" s="9" t="s">
        <v>337</v>
      </c>
      <c r="F153" s="17" t="s">
        <v>69</v>
      </c>
      <c r="G153" s="41">
        <f>G154</f>
        <v>67.543999999999997</v>
      </c>
    </row>
    <row r="154" spans="1:7" ht="47.25" x14ac:dyDescent="0.25">
      <c r="A154" s="37" t="s">
        <v>242</v>
      </c>
      <c r="B154" s="16" t="s">
        <v>72</v>
      </c>
      <c r="C154" s="26">
        <v>552</v>
      </c>
      <c r="D154" s="9" t="s">
        <v>35</v>
      </c>
      <c r="E154" s="9" t="s">
        <v>337</v>
      </c>
      <c r="F154" s="17" t="s">
        <v>70</v>
      </c>
      <c r="G154" s="41">
        <v>67.543999999999997</v>
      </c>
    </row>
    <row r="155" spans="1:7" ht="15.75" x14ac:dyDescent="0.25">
      <c r="A155" s="32" t="s">
        <v>243</v>
      </c>
      <c r="B155" s="16" t="s">
        <v>112</v>
      </c>
      <c r="C155" s="26" t="s">
        <v>6</v>
      </c>
      <c r="D155" s="9" t="s">
        <v>35</v>
      </c>
      <c r="E155" s="9" t="s">
        <v>90</v>
      </c>
      <c r="F155" s="17" t="s">
        <v>7</v>
      </c>
      <c r="G155" s="41">
        <f>G156</f>
        <v>25</v>
      </c>
    </row>
    <row r="156" spans="1:7" ht="47.25" x14ac:dyDescent="0.25">
      <c r="A156" s="32" t="s">
        <v>244</v>
      </c>
      <c r="B156" s="16" t="s">
        <v>287</v>
      </c>
      <c r="C156" s="26">
        <v>552</v>
      </c>
      <c r="D156" s="9" t="s">
        <v>35</v>
      </c>
      <c r="E156" s="9" t="s">
        <v>90</v>
      </c>
      <c r="F156" s="17" t="s">
        <v>69</v>
      </c>
      <c r="G156" s="41">
        <f>G157</f>
        <v>25</v>
      </c>
    </row>
    <row r="157" spans="1:7" ht="47.25" x14ac:dyDescent="0.25">
      <c r="A157" s="32" t="s">
        <v>245</v>
      </c>
      <c r="B157" s="16" t="s">
        <v>72</v>
      </c>
      <c r="C157" s="26">
        <v>552</v>
      </c>
      <c r="D157" s="9" t="s">
        <v>35</v>
      </c>
      <c r="E157" s="9" t="s">
        <v>90</v>
      </c>
      <c r="F157" s="17" t="s">
        <v>70</v>
      </c>
      <c r="G157" s="41">
        <v>25</v>
      </c>
    </row>
    <row r="158" spans="1:7" ht="15.75" x14ac:dyDescent="0.25">
      <c r="A158" s="32" t="s">
        <v>246</v>
      </c>
      <c r="B158" s="22" t="s">
        <v>111</v>
      </c>
      <c r="C158" s="27" t="s">
        <v>6</v>
      </c>
      <c r="D158" s="12" t="s">
        <v>35</v>
      </c>
      <c r="E158" s="12" t="s">
        <v>89</v>
      </c>
      <c r="F158" s="21" t="s">
        <v>7</v>
      </c>
      <c r="G158" s="43">
        <f>G159</f>
        <v>94</v>
      </c>
    </row>
    <row r="159" spans="1:7" ht="47.25" x14ac:dyDescent="0.25">
      <c r="A159" s="32" t="s">
        <v>305</v>
      </c>
      <c r="B159" s="22" t="s">
        <v>287</v>
      </c>
      <c r="C159" s="27">
        <v>552</v>
      </c>
      <c r="D159" s="12" t="s">
        <v>35</v>
      </c>
      <c r="E159" s="12" t="s">
        <v>89</v>
      </c>
      <c r="F159" s="21" t="s">
        <v>69</v>
      </c>
      <c r="G159" s="43">
        <f>G160</f>
        <v>94</v>
      </c>
    </row>
    <row r="160" spans="1:7" ht="47.25" x14ac:dyDescent="0.25">
      <c r="A160" s="32" t="s">
        <v>324</v>
      </c>
      <c r="B160" s="22" t="s">
        <v>72</v>
      </c>
      <c r="C160" s="27">
        <v>552</v>
      </c>
      <c r="D160" s="12" t="s">
        <v>35</v>
      </c>
      <c r="E160" s="12" t="s">
        <v>89</v>
      </c>
      <c r="F160" s="21" t="s">
        <v>70</v>
      </c>
      <c r="G160" s="43">
        <f>105-53+42</f>
        <v>94</v>
      </c>
    </row>
    <row r="161" spans="1:7" ht="63" x14ac:dyDescent="0.25">
      <c r="A161" s="32" t="s">
        <v>325</v>
      </c>
      <c r="B161" s="22" t="s">
        <v>318</v>
      </c>
      <c r="C161" s="27" t="s">
        <v>6</v>
      </c>
      <c r="D161" s="12" t="s">
        <v>35</v>
      </c>
      <c r="E161" s="12" t="s">
        <v>328</v>
      </c>
      <c r="F161" s="21"/>
      <c r="G161" s="43">
        <f>G162</f>
        <v>48.3</v>
      </c>
    </row>
    <row r="162" spans="1:7" ht="47.25" x14ac:dyDescent="0.25">
      <c r="A162" s="32" t="s">
        <v>326</v>
      </c>
      <c r="B162" s="22" t="s">
        <v>287</v>
      </c>
      <c r="C162" s="27" t="s">
        <v>6</v>
      </c>
      <c r="D162" s="12" t="s">
        <v>35</v>
      </c>
      <c r="E162" s="12" t="s">
        <v>328</v>
      </c>
      <c r="F162" s="12">
        <v>200</v>
      </c>
      <c r="G162" s="43">
        <f>G163</f>
        <v>48.3</v>
      </c>
    </row>
    <row r="163" spans="1:7" ht="47.25" x14ac:dyDescent="0.25">
      <c r="A163" s="32" t="s">
        <v>327</v>
      </c>
      <c r="B163" s="22" t="s">
        <v>72</v>
      </c>
      <c r="C163" s="27" t="s">
        <v>6</v>
      </c>
      <c r="D163" s="12" t="s">
        <v>35</v>
      </c>
      <c r="E163" s="12" t="s">
        <v>328</v>
      </c>
      <c r="F163" s="12">
        <v>240</v>
      </c>
      <c r="G163" s="43">
        <f>46+2.3</f>
        <v>48.3</v>
      </c>
    </row>
    <row r="164" spans="1:7" ht="63" x14ac:dyDescent="0.25">
      <c r="A164" s="32" t="s">
        <v>342</v>
      </c>
      <c r="B164" s="16" t="s">
        <v>260</v>
      </c>
      <c r="C164" s="26" t="s">
        <v>6</v>
      </c>
      <c r="D164" s="9" t="s">
        <v>35</v>
      </c>
      <c r="E164" s="12" t="s">
        <v>273</v>
      </c>
      <c r="F164" s="17"/>
      <c r="G164" s="41">
        <f>G166+G169</f>
        <v>1230</v>
      </c>
    </row>
    <row r="165" spans="1:7" ht="63" x14ac:dyDescent="0.25">
      <c r="A165" s="32" t="s">
        <v>330</v>
      </c>
      <c r="B165" s="16" t="s">
        <v>262</v>
      </c>
      <c r="C165" s="26" t="s">
        <v>6</v>
      </c>
      <c r="D165" s="9" t="s">
        <v>35</v>
      </c>
      <c r="E165" s="12" t="s">
        <v>317</v>
      </c>
      <c r="F165" s="17"/>
      <c r="G165" s="41">
        <f>G164</f>
        <v>1230</v>
      </c>
    </row>
    <row r="166" spans="1:7" ht="15.75" x14ac:dyDescent="0.25">
      <c r="A166" s="32" t="s">
        <v>331</v>
      </c>
      <c r="B166" s="16" t="s">
        <v>52</v>
      </c>
      <c r="C166" s="26" t="s">
        <v>6</v>
      </c>
      <c r="D166" s="9" t="s">
        <v>35</v>
      </c>
      <c r="E166" s="9" t="s">
        <v>92</v>
      </c>
      <c r="F166" s="17" t="s">
        <v>7</v>
      </c>
      <c r="G166" s="41">
        <f>G167</f>
        <v>1100</v>
      </c>
    </row>
    <row r="167" spans="1:7" ht="47.25" x14ac:dyDescent="0.25">
      <c r="A167" s="32" t="s">
        <v>332</v>
      </c>
      <c r="B167" s="16" t="s">
        <v>287</v>
      </c>
      <c r="C167" s="26">
        <v>552</v>
      </c>
      <c r="D167" s="9" t="s">
        <v>35</v>
      </c>
      <c r="E167" s="9" t="s">
        <v>92</v>
      </c>
      <c r="F167" s="17" t="s">
        <v>69</v>
      </c>
      <c r="G167" s="41">
        <f>G168</f>
        <v>1100</v>
      </c>
    </row>
    <row r="168" spans="1:7" ht="47.25" x14ac:dyDescent="0.25">
      <c r="A168" s="32" t="s">
        <v>147</v>
      </c>
      <c r="B168" s="16" t="s">
        <v>72</v>
      </c>
      <c r="C168" s="26">
        <v>552</v>
      </c>
      <c r="D168" s="9" t="s">
        <v>35</v>
      </c>
      <c r="E168" s="9" t="s">
        <v>92</v>
      </c>
      <c r="F168" s="17" t="s">
        <v>70</v>
      </c>
      <c r="G168" s="41">
        <v>1100</v>
      </c>
    </row>
    <row r="169" spans="1:7" ht="15.75" x14ac:dyDescent="0.25">
      <c r="A169" s="32" t="s">
        <v>343</v>
      </c>
      <c r="B169" s="16" t="s">
        <v>36</v>
      </c>
      <c r="C169" s="26" t="s">
        <v>6</v>
      </c>
      <c r="D169" s="9" t="s">
        <v>35</v>
      </c>
      <c r="E169" s="9" t="s">
        <v>91</v>
      </c>
      <c r="F169" s="17" t="s">
        <v>7</v>
      </c>
      <c r="G169" s="41">
        <f>G170</f>
        <v>130</v>
      </c>
    </row>
    <row r="170" spans="1:7" ht="31.5" x14ac:dyDescent="0.25">
      <c r="A170" s="32" t="s">
        <v>344</v>
      </c>
      <c r="B170" s="16" t="s">
        <v>71</v>
      </c>
      <c r="C170" s="26">
        <v>552</v>
      </c>
      <c r="D170" s="9" t="s">
        <v>35</v>
      </c>
      <c r="E170" s="9" t="s">
        <v>91</v>
      </c>
      <c r="F170" s="17" t="s">
        <v>69</v>
      </c>
      <c r="G170" s="41">
        <f>G171</f>
        <v>130</v>
      </c>
    </row>
    <row r="171" spans="1:7" ht="47.25" x14ac:dyDescent="0.25">
      <c r="A171" s="32" t="s">
        <v>345</v>
      </c>
      <c r="B171" s="16" t="s">
        <v>72</v>
      </c>
      <c r="C171" s="26">
        <v>552</v>
      </c>
      <c r="D171" s="9" t="s">
        <v>35</v>
      </c>
      <c r="E171" s="9" t="s">
        <v>91</v>
      </c>
      <c r="F171" s="17" t="s">
        <v>70</v>
      </c>
      <c r="G171" s="41">
        <v>130</v>
      </c>
    </row>
    <row r="172" spans="1:7" ht="15.75" x14ac:dyDescent="0.25">
      <c r="A172" s="32" t="s">
        <v>346</v>
      </c>
      <c r="B172" s="16" t="s">
        <v>82</v>
      </c>
      <c r="C172" s="26" t="s">
        <v>6</v>
      </c>
      <c r="D172" s="9" t="s">
        <v>37</v>
      </c>
      <c r="E172" s="9" t="s">
        <v>7</v>
      </c>
      <c r="F172" s="17" t="s">
        <v>7</v>
      </c>
      <c r="G172" s="41">
        <f>G173</f>
        <v>9623.5</v>
      </c>
    </row>
    <row r="173" spans="1:7" ht="21.75" customHeight="1" x14ac:dyDescent="0.25">
      <c r="A173" s="32" t="s">
        <v>333</v>
      </c>
      <c r="B173" s="16" t="s">
        <v>38</v>
      </c>
      <c r="C173" s="26" t="s">
        <v>6</v>
      </c>
      <c r="D173" s="9" t="s">
        <v>39</v>
      </c>
      <c r="E173" s="9"/>
      <c r="F173" s="17" t="s">
        <v>7</v>
      </c>
      <c r="G173" s="41">
        <f>G176+G181</f>
        <v>9623.5</v>
      </c>
    </row>
    <row r="174" spans="1:7" ht="48.75" customHeight="1" x14ac:dyDescent="0.25">
      <c r="A174" s="40">
        <v>150</v>
      </c>
      <c r="B174" s="16" t="s">
        <v>266</v>
      </c>
      <c r="C174" s="26" t="s">
        <v>6</v>
      </c>
      <c r="D174" s="9" t="s">
        <v>39</v>
      </c>
      <c r="E174" s="9" t="s">
        <v>276</v>
      </c>
      <c r="F174" s="17"/>
      <c r="G174" s="41">
        <f>G175</f>
        <v>75</v>
      </c>
    </row>
    <row r="175" spans="1:7" ht="58.5" customHeight="1" x14ac:dyDescent="0.25">
      <c r="A175" s="40">
        <v>151</v>
      </c>
      <c r="B175" s="16" t="s">
        <v>267</v>
      </c>
      <c r="C175" s="26" t="s">
        <v>6</v>
      </c>
      <c r="D175" s="9" t="s">
        <v>39</v>
      </c>
      <c r="E175" s="9" t="s">
        <v>270</v>
      </c>
      <c r="F175" s="17"/>
      <c r="G175" s="41">
        <f>G176</f>
        <v>75</v>
      </c>
    </row>
    <row r="176" spans="1:7" ht="20.25" customHeight="1" x14ac:dyDescent="0.25">
      <c r="A176" s="40">
        <v>152</v>
      </c>
      <c r="B176" s="16" t="s">
        <v>115</v>
      </c>
      <c r="C176" s="26" t="s">
        <v>6</v>
      </c>
      <c r="D176" s="9" t="s">
        <v>39</v>
      </c>
      <c r="E176" s="9" t="s">
        <v>88</v>
      </c>
      <c r="F176" s="17"/>
      <c r="G176" s="41">
        <f>G177</f>
        <v>75</v>
      </c>
    </row>
    <row r="177" spans="1:7" ht="36" customHeight="1" x14ac:dyDescent="0.25">
      <c r="A177" s="40">
        <v>153</v>
      </c>
      <c r="B177" s="16" t="s">
        <v>287</v>
      </c>
      <c r="C177" s="26">
        <v>552</v>
      </c>
      <c r="D177" s="9" t="s">
        <v>39</v>
      </c>
      <c r="E177" s="9" t="s">
        <v>88</v>
      </c>
      <c r="F177" s="17" t="s">
        <v>69</v>
      </c>
      <c r="G177" s="41">
        <f>G178</f>
        <v>75</v>
      </c>
    </row>
    <row r="178" spans="1:7" ht="49.5" customHeight="1" x14ac:dyDescent="0.25">
      <c r="A178" s="40">
        <v>154</v>
      </c>
      <c r="B178" s="16" t="s">
        <v>72</v>
      </c>
      <c r="C178" s="26">
        <v>552</v>
      </c>
      <c r="D178" s="9" t="s">
        <v>39</v>
      </c>
      <c r="E178" s="9" t="s">
        <v>88</v>
      </c>
      <c r="F178" s="17" t="s">
        <v>70</v>
      </c>
      <c r="G178" s="41">
        <v>75</v>
      </c>
    </row>
    <row r="179" spans="1:7" ht="20.25" customHeight="1" x14ac:dyDescent="0.25">
      <c r="A179" s="32" t="s">
        <v>347</v>
      </c>
      <c r="B179" s="16" t="s">
        <v>249</v>
      </c>
      <c r="C179" s="26" t="s">
        <v>6</v>
      </c>
      <c r="D179" s="9" t="s">
        <v>39</v>
      </c>
      <c r="E179" s="9">
        <v>9000000000</v>
      </c>
      <c r="F179" s="17"/>
      <c r="G179" s="41">
        <f>G180</f>
        <v>9548.5</v>
      </c>
    </row>
    <row r="180" spans="1:7" ht="20.25" customHeight="1" x14ac:dyDescent="0.25">
      <c r="A180" s="32" t="s">
        <v>348</v>
      </c>
      <c r="B180" s="16" t="s">
        <v>259</v>
      </c>
      <c r="C180" s="26" t="s">
        <v>6</v>
      </c>
      <c r="D180" s="9" t="s">
        <v>39</v>
      </c>
      <c r="E180" s="9" t="s">
        <v>258</v>
      </c>
      <c r="F180" s="17"/>
      <c r="G180" s="41">
        <f>G181</f>
        <v>9548.5</v>
      </c>
    </row>
    <row r="181" spans="1:7" ht="66.75" customHeight="1" x14ac:dyDescent="0.25">
      <c r="A181" s="32" t="s">
        <v>349</v>
      </c>
      <c r="B181" s="16" t="s">
        <v>126</v>
      </c>
      <c r="C181" s="26" t="s">
        <v>6</v>
      </c>
      <c r="D181" s="9" t="s">
        <v>39</v>
      </c>
      <c r="E181" s="9" t="s">
        <v>125</v>
      </c>
      <c r="F181" s="17"/>
      <c r="G181" s="41">
        <f>G182</f>
        <v>9548.5</v>
      </c>
    </row>
    <row r="182" spans="1:7" ht="15.75" x14ac:dyDescent="0.25">
      <c r="A182" s="32" t="s">
        <v>350</v>
      </c>
      <c r="B182" s="16" t="s">
        <v>78</v>
      </c>
      <c r="C182" s="26">
        <v>552</v>
      </c>
      <c r="D182" s="9" t="s">
        <v>39</v>
      </c>
      <c r="E182" s="9" t="s">
        <v>125</v>
      </c>
      <c r="F182" s="17" t="s">
        <v>77</v>
      </c>
      <c r="G182" s="41">
        <f>G183</f>
        <v>9548.5</v>
      </c>
    </row>
    <row r="183" spans="1:7" ht="15.75" x14ac:dyDescent="0.25">
      <c r="A183" s="33">
        <v>159</v>
      </c>
      <c r="B183" s="16" t="s">
        <v>58</v>
      </c>
      <c r="C183" s="26">
        <v>552</v>
      </c>
      <c r="D183" s="9" t="s">
        <v>39</v>
      </c>
      <c r="E183" s="9" t="s">
        <v>125</v>
      </c>
      <c r="F183" s="17" t="s">
        <v>57</v>
      </c>
      <c r="G183" s="41">
        <v>9548.5</v>
      </c>
    </row>
    <row r="184" spans="1:7" ht="15.75" x14ac:dyDescent="0.25">
      <c r="A184" s="33">
        <v>160</v>
      </c>
      <c r="B184" s="16" t="s">
        <v>81</v>
      </c>
      <c r="C184" s="26" t="s">
        <v>6</v>
      </c>
      <c r="D184" s="9" t="s">
        <v>40</v>
      </c>
      <c r="E184" s="9" t="s">
        <v>7</v>
      </c>
      <c r="F184" s="17" t="s">
        <v>7</v>
      </c>
      <c r="G184" s="41">
        <f>G185</f>
        <v>28.151999999999997</v>
      </c>
    </row>
    <row r="185" spans="1:7" ht="15.75" x14ac:dyDescent="0.25">
      <c r="A185" s="33">
        <v>161</v>
      </c>
      <c r="B185" s="16" t="s">
        <v>41</v>
      </c>
      <c r="C185" s="26" t="s">
        <v>6</v>
      </c>
      <c r="D185" s="9" t="s">
        <v>42</v>
      </c>
      <c r="E185" s="9"/>
      <c r="F185" s="17"/>
      <c r="G185" s="41">
        <f>G188+G191</f>
        <v>28.151999999999997</v>
      </c>
    </row>
    <row r="186" spans="1:7" ht="63" x14ac:dyDescent="0.25">
      <c r="A186" s="34">
        <v>162</v>
      </c>
      <c r="B186" s="16" t="s">
        <v>260</v>
      </c>
      <c r="C186" s="26" t="s">
        <v>6</v>
      </c>
      <c r="D186" s="9" t="s">
        <v>42</v>
      </c>
      <c r="E186" s="9" t="s">
        <v>273</v>
      </c>
      <c r="F186" s="17"/>
      <c r="G186" s="41">
        <f>G185</f>
        <v>28.151999999999997</v>
      </c>
    </row>
    <row r="187" spans="1:7" ht="31.5" x14ac:dyDescent="0.25">
      <c r="A187" s="34">
        <v>163</v>
      </c>
      <c r="B187" s="16" t="s">
        <v>261</v>
      </c>
      <c r="C187" s="26" t="s">
        <v>6</v>
      </c>
      <c r="D187" s="9" t="s">
        <v>42</v>
      </c>
      <c r="E187" s="9" t="s">
        <v>274</v>
      </c>
      <c r="F187" s="17"/>
      <c r="G187" s="41">
        <f>G185</f>
        <v>28.151999999999997</v>
      </c>
    </row>
    <row r="188" spans="1:7" ht="47.25" x14ac:dyDescent="0.25">
      <c r="A188" s="34">
        <v>164</v>
      </c>
      <c r="B188" s="16" t="s">
        <v>47</v>
      </c>
      <c r="C188" s="26" t="s">
        <v>6</v>
      </c>
      <c r="D188" s="9" t="s">
        <v>42</v>
      </c>
      <c r="E188" s="9" t="s">
        <v>108</v>
      </c>
      <c r="F188" s="17" t="s">
        <v>7</v>
      </c>
      <c r="G188" s="41">
        <f>G189</f>
        <v>20.351999999999997</v>
      </c>
    </row>
    <row r="189" spans="1:7" ht="47.25" x14ac:dyDescent="0.25">
      <c r="A189" s="34">
        <v>165</v>
      </c>
      <c r="B189" s="16" t="s">
        <v>287</v>
      </c>
      <c r="C189" s="26">
        <v>552</v>
      </c>
      <c r="D189" s="9" t="s">
        <v>42</v>
      </c>
      <c r="E189" s="9" t="s">
        <v>108</v>
      </c>
      <c r="F189" s="17" t="s">
        <v>69</v>
      </c>
      <c r="G189" s="41">
        <f>G190</f>
        <v>20.351999999999997</v>
      </c>
    </row>
    <row r="190" spans="1:7" ht="47.25" x14ac:dyDescent="0.25">
      <c r="A190" s="34">
        <v>166</v>
      </c>
      <c r="B190" s="16" t="s">
        <v>72</v>
      </c>
      <c r="C190" s="26">
        <v>552</v>
      </c>
      <c r="D190" s="9" t="s">
        <v>42</v>
      </c>
      <c r="E190" s="9" t="s">
        <v>108</v>
      </c>
      <c r="F190" s="17" t="s">
        <v>70</v>
      </c>
      <c r="G190" s="41">
        <f>12+18.171-9.819</f>
        <v>20.351999999999997</v>
      </c>
    </row>
    <row r="191" spans="1:7" ht="31.5" x14ac:dyDescent="0.25">
      <c r="A191" s="34">
        <v>167</v>
      </c>
      <c r="B191" s="16" t="s">
        <v>280</v>
      </c>
      <c r="C191" s="26" t="s">
        <v>6</v>
      </c>
      <c r="D191" s="9" t="s">
        <v>42</v>
      </c>
      <c r="E191" s="9" t="s">
        <v>124</v>
      </c>
      <c r="F191" s="17" t="s">
        <v>7</v>
      </c>
      <c r="G191" s="41">
        <f>G192</f>
        <v>7.8</v>
      </c>
    </row>
    <row r="192" spans="1:7" ht="47.25" x14ac:dyDescent="0.25">
      <c r="A192" s="34">
        <v>168</v>
      </c>
      <c r="B192" s="16" t="s">
        <v>287</v>
      </c>
      <c r="C192" s="26">
        <v>552</v>
      </c>
      <c r="D192" s="9" t="s">
        <v>42</v>
      </c>
      <c r="E192" s="9" t="s">
        <v>124</v>
      </c>
      <c r="F192" s="17" t="s">
        <v>69</v>
      </c>
      <c r="G192" s="41">
        <f>G193</f>
        <v>7.8</v>
      </c>
    </row>
    <row r="193" spans="1:7" ht="47.25" x14ac:dyDescent="0.25">
      <c r="A193" s="34">
        <v>169</v>
      </c>
      <c r="B193" s="16" t="s">
        <v>72</v>
      </c>
      <c r="C193" s="26">
        <v>552</v>
      </c>
      <c r="D193" s="9" t="s">
        <v>42</v>
      </c>
      <c r="E193" s="9" t="s">
        <v>124</v>
      </c>
      <c r="F193" s="17" t="s">
        <v>70</v>
      </c>
      <c r="G193" s="41">
        <v>7.8</v>
      </c>
    </row>
    <row r="194" spans="1:7" ht="15.75" x14ac:dyDescent="0.25">
      <c r="A194" s="34">
        <v>170</v>
      </c>
      <c r="B194" s="16" t="s">
        <v>132</v>
      </c>
      <c r="C194" s="26">
        <v>552</v>
      </c>
      <c r="D194" s="9" t="s">
        <v>127</v>
      </c>
      <c r="E194" s="9"/>
      <c r="F194" s="17"/>
      <c r="G194" s="41">
        <f>G195</f>
        <v>36</v>
      </c>
    </row>
    <row r="195" spans="1:7" ht="15.75" x14ac:dyDescent="0.25">
      <c r="A195" s="34">
        <v>171</v>
      </c>
      <c r="B195" s="23" t="s">
        <v>139</v>
      </c>
      <c r="C195" s="26">
        <v>552</v>
      </c>
      <c r="D195" s="9" t="s">
        <v>128</v>
      </c>
      <c r="E195" s="9"/>
      <c r="F195" s="17"/>
      <c r="G195" s="41">
        <f>G198</f>
        <v>36</v>
      </c>
    </row>
    <row r="196" spans="1:7" ht="15.75" x14ac:dyDescent="0.25">
      <c r="A196" s="34">
        <v>172</v>
      </c>
      <c r="B196" s="23" t="s">
        <v>249</v>
      </c>
      <c r="C196" s="26" t="s">
        <v>6</v>
      </c>
      <c r="D196" s="9" t="s">
        <v>128</v>
      </c>
      <c r="E196" s="9">
        <v>9000000000</v>
      </c>
      <c r="F196" s="17"/>
      <c r="G196" s="41">
        <f>G197</f>
        <v>36</v>
      </c>
    </row>
    <row r="197" spans="1:7" ht="36" customHeight="1" x14ac:dyDescent="0.25">
      <c r="A197" s="34">
        <v>173</v>
      </c>
      <c r="B197" s="29" t="s">
        <v>256</v>
      </c>
      <c r="C197" s="26" t="s">
        <v>6</v>
      </c>
      <c r="D197" s="9" t="s">
        <v>128</v>
      </c>
      <c r="E197" s="9" t="s">
        <v>252</v>
      </c>
      <c r="F197" s="17"/>
      <c r="G197" s="41">
        <f>G198</f>
        <v>36</v>
      </c>
    </row>
    <row r="198" spans="1:7" ht="94.5" x14ac:dyDescent="0.25">
      <c r="A198" s="34">
        <v>174</v>
      </c>
      <c r="B198" s="25" t="s">
        <v>247</v>
      </c>
      <c r="C198" s="26">
        <v>552</v>
      </c>
      <c r="D198" s="9" t="s">
        <v>128</v>
      </c>
      <c r="E198" s="9" t="s">
        <v>131</v>
      </c>
      <c r="F198" s="17"/>
      <c r="G198" s="41">
        <f>G199</f>
        <v>36</v>
      </c>
    </row>
    <row r="199" spans="1:7" ht="31.5" x14ac:dyDescent="0.25">
      <c r="A199" s="34">
        <v>175</v>
      </c>
      <c r="B199" s="22" t="s">
        <v>133</v>
      </c>
      <c r="C199" s="26">
        <v>552</v>
      </c>
      <c r="D199" s="9" t="s">
        <v>128</v>
      </c>
      <c r="E199" s="9" t="s">
        <v>131</v>
      </c>
      <c r="F199" s="17" t="s">
        <v>130</v>
      </c>
      <c r="G199" s="41">
        <f>G200</f>
        <v>36</v>
      </c>
    </row>
    <row r="200" spans="1:7" ht="31.5" x14ac:dyDescent="0.25">
      <c r="A200" s="34">
        <v>176</v>
      </c>
      <c r="B200" s="22" t="s">
        <v>134</v>
      </c>
      <c r="C200" s="26">
        <v>552</v>
      </c>
      <c r="D200" s="9" t="s">
        <v>128</v>
      </c>
      <c r="E200" s="9" t="s">
        <v>131</v>
      </c>
      <c r="F200" s="17" t="s">
        <v>129</v>
      </c>
      <c r="G200" s="41">
        <v>36</v>
      </c>
    </row>
    <row r="201" spans="1:7" ht="15.75" x14ac:dyDescent="0.25">
      <c r="A201" s="34">
        <v>177</v>
      </c>
      <c r="B201" s="16" t="s">
        <v>80</v>
      </c>
      <c r="C201" s="26">
        <v>552</v>
      </c>
      <c r="D201" s="9" t="s">
        <v>43</v>
      </c>
      <c r="E201" s="24"/>
      <c r="F201" s="13"/>
      <c r="G201" s="41">
        <f>G205</f>
        <v>25</v>
      </c>
    </row>
    <row r="202" spans="1:7" ht="31.5" x14ac:dyDescent="0.25">
      <c r="A202" s="34">
        <v>178</v>
      </c>
      <c r="B202" s="16" t="s">
        <v>116</v>
      </c>
      <c r="C202" s="26">
        <v>552</v>
      </c>
      <c r="D202" s="9" t="s">
        <v>44</v>
      </c>
      <c r="E202" s="9"/>
      <c r="F202" s="17"/>
      <c r="G202" s="41">
        <f>G205</f>
        <v>25</v>
      </c>
    </row>
    <row r="203" spans="1:7" ht="47.25" x14ac:dyDescent="0.25">
      <c r="A203" s="34">
        <v>179</v>
      </c>
      <c r="B203" s="16" t="s">
        <v>266</v>
      </c>
      <c r="C203" s="26" t="s">
        <v>6</v>
      </c>
      <c r="D203" s="9" t="s">
        <v>44</v>
      </c>
      <c r="E203" s="9" t="s">
        <v>276</v>
      </c>
      <c r="F203" s="17"/>
      <c r="G203" s="41">
        <f>G204</f>
        <v>25</v>
      </c>
    </row>
    <row r="204" spans="1:7" ht="47.25" x14ac:dyDescent="0.25">
      <c r="A204" s="34">
        <v>180</v>
      </c>
      <c r="B204" s="16" t="s">
        <v>268</v>
      </c>
      <c r="C204" s="26" t="s">
        <v>6</v>
      </c>
      <c r="D204" s="9" t="s">
        <v>44</v>
      </c>
      <c r="E204" s="9" t="s">
        <v>269</v>
      </c>
      <c r="F204" s="17"/>
      <c r="G204" s="41">
        <f>G205</f>
        <v>25</v>
      </c>
    </row>
    <row r="205" spans="1:7" ht="31.5" x14ac:dyDescent="0.25">
      <c r="A205" s="34">
        <v>181</v>
      </c>
      <c r="B205" s="16" t="s">
        <v>109</v>
      </c>
      <c r="C205" s="26" t="s">
        <v>6</v>
      </c>
      <c r="D205" s="9" t="s">
        <v>44</v>
      </c>
      <c r="E205" s="9" t="s">
        <v>87</v>
      </c>
      <c r="F205" s="17" t="s">
        <v>7</v>
      </c>
      <c r="G205" s="41">
        <f>G207</f>
        <v>25</v>
      </c>
    </row>
    <row r="206" spans="1:7" ht="47.25" x14ac:dyDescent="0.25">
      <c r="A206" s="34">
        <v>182</v>
      </c>
      <c r="B206" s="16" t="s">
        <v>287</v>
      </c>
      <c r="C206" s="26">
        <v>552</v>
      </c>
      <c r="D206" s="9" t="s">
        <v>44</v>
      </c>
      <c r="E206" s="9" t="s">
        <v>87</v>
      </c>
      <c r="F206" s="17" t="s">
        <v>69</v>
      </c>
      <c r="G206" s="41">
        <f>G207</f>
        <v>25</v>
      </c>
    </row>
    <row r="207" spans="1:7" ht="47.25" x14ac:dyDescent="0.25">
      <c r="A207" s="34">
        <v>183</v>
      </c>
      <c r="B207" s="16" t="s">
        <v>72</v>
      </c>
      <c r="C207" s="26" t="s">
        <v>6</v>
      </c>
      <c r="D207" s="9" t="s">
        <v>44</v>
      </c>
      <c r="E207" s="9" t="s">
        <v>87</v>
      </c>
      <c r="F207" s="17" t="s">
        <v>70</v>
      </c>
      <c r="G207" s="41">
        <v>25</v>
      </c>
    </row>
    <row r="208" spans="1:7" ht="15.75" x14ac:dyDescent="0.25">
      <c r="A208" s="53" t="s">
        <v>53</v>
      </c>
      <c r="B208" s="53"/>
      <c r="C208" s="53"/>
      <c r="D208" s="53"/>
      <c r="E208" s="53"/>
      <c r="F208" s="53"/>
      <c r="G208" s="44">
        <f>G18+G82+G91+G107+G137+G172+G184+G201+G194</f>
        <v>23591.866655000002</v>
      </c>
    </row>
    <row r="209" spans="5:7" x14ac:dyDescent="0.25">
      <c r="F209" s="7"/>
      <c r="G209" s="11"/>
    </row>
    <row r="210" spans="5:7" x14ac:dyDescent="0.25">
      <c r="G210" s="10"/>
    </row>
    <row r="211" spans="5:7" ht="15.95" customHeight="1" x14ac:dyDescent="0.25">
      <c r="G211" s="10"/>
    </row>
    <row r="212" spans="5:7" ht="15.95" customHeight="1" x14ac:dyDescent="0.25">
      <c r="E212" s="28"/>
      <c r="G212" s="10"/>
    </row>
    <row r="213" spans="5:7" ht="15.95" customHeight="1" x14ac:dyDescent="0.25">
      <c r="G213" s="10"/>
    </row>
    <row r="214" spans="5:7" x14ac:dyDescent="0.25">
      <c r="E214" s="47"/>
      <c r="G214" s="10"/>
    </row>
    <row r="215" spans="5:7" x14ac:dyDescent="0.25">
      <c r="E215" s="10"/>
      <c r="G215" s="10"/>
    </row>
  </sheetData>
  <mergeCells count="10">
    <mergeCell ref="G14:G15"/>
    <mergeCell ref="B14:B15"/>
    <mergeCell ref="B11:G11"/>
    <mergeCell ref="B12:G12"/>
    <mergeCell ref="A208:F208"/>
    <mergeCell ref="C14:C15"/>
    <mergeCell ref="D14:D15"/>
    <mergeCell ref="E14:E15"/>
    <mergeCell ref="F14:F15"/>
    <mergeCell ref="A14:A15"/>
  </mergeCells>
  <phoneticPr fontId="0" type="noConversion"/>
  <pageMargins left="0.78740157480314965" right="0.59055118110236227" top="0.59055118110236227" bottom="0.19685039370078741" header="0.51181102362204722" footer="0.51181102362204722"/>
  <pageSetup paperSize="9" scale="72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2020-06-11T08:15:40Z</cp:lastPrinted>
  <dcterms:created xsi:type="dcterms:W3CDTF">2011-08-29T03:04:42Z</dcterms:created>
  <dcterms:modified xsi:type="dcterms:W3CDTF">2020-06-12T03:58:12Z</dcterms:modified>
</cp:coreProperties>
</file>