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45" windowWidth="15480" windowHeight="8400"/>
  </bookViews>
  <sheets>
    <sheet name="Лист1" sheetId="1" r:id="rId1"/>
  </sheets>
  <definedNames>
    <definedName name="_xlnm.Print_Titles" localSheetId="0">Лист1!$15:$16</definedName>
  </definedNames>
  <calcPr calcId="145621" refMode="R1C1"/>
</workbook>
</file>

<file path=xl/calcChain.xml><?xml version="1.0" encoding="utf-8"?>
<calcChain xmlns="http://schemas.openxmlformats.org/spreadsheetml/2006/main">
  <c r="F252" i="1" l="1"/>
  <c r="F147" i="1"/>
  <c r="F157" i="1"/>
  <c r="F192" i="1"/>
  <c r="F197" i="1"/>
  <c r="F207" i="1"/>
  <c r="F239" i="1"/>
  <c r="F172" i="1"/>
  <c r="F18" i="1" l="1"/>
  <c r="F227" i="1"/>
  <c r="F233" i="1"/>
  <c r="F102" i="1"/>
  <c r="F43" i="1"/>
  <c r="F216" i="1" l="1"/>
  <c r="F215" i="1" s="1"/>
  <c r="F214" i="1" s="1"/>
  <c r="F213" i="1" s="1"/>
  <c r="F62" i="1"/>
  <c r="F61" i="1" s="1"/>
  <c r="F60" i="1" l="1"/>
  <c r="F59" i="1"/>
  <c r="F201" i="1"/>
  <c r="F200" i="1" s="1"/>
  <c r="F199" i="1" l="1"/>
  <c r="F198" i="1"/>
  <c r="F23" i="1"/>
  <c r="F238" i="1" l="1"/>
  <c r="F237" i="1" s="1"/>
  <c r="F236" i="1" s="1"/>
  <c r="F235" i="1" s="1"/>
  <c r="F234" i="1" s="1"/>
  <c r="F212" i="1"/>
  <c r="F53" i="1"/>
  <c r="F176" i="1" l="1"/>
  <c r="F175" i="1" s="1"/>
  <c r="F136" i="1"/>
  <c r="F135" i="1" s="1"/>
  <c r="F80" i="1"/>
  <c r="F173" i="1" l="1"/>
  <c r="F174" i="1"/>
  <c r="F134" i="1"/>
  <c r="F133" i="1"/>
  <c r="F27" i="1" l="1"/>
  <c r="F26" i="1" s="1"/>
  <c r="F25" i="1" l="1"/>
  <c r="F24" i="1"/>
  <c r="F32" i="1" l="1"/>
  <c r="F31" i="1" s="1"/>
  <c r="F29" i="1" l="1"/>
  <c r="F30" i="1"/>
  <c r="F251" i="1"/>
  <c r="F48" i="1" l="1"/>
  <c r="F167" i="1"/>
  <c r="F182" i="1"/>
  <c r="F58" i="1" l="1"/>
  <c r="F57" i="1" s="1"/>
  <c r="F56" i="1" s="1"/>
  <c r="F107" i="1"/>
  <c r="F106" i="1" s="1"/>
  <c r="F105" i="1" s="1"/>
  <c r="F104" i="1" s="1"/>
  <c r="F103" i="1" s="1"/>
  <c r="F112" i="1"/>
  <c r="F97" i="1"/>
  <c r="F223" i="1"/>
  <c r="F142" i="1"/>
  <c r="F55" i="1" l="1"/>
  <c r="F54" i="1"/>
  <c r="F211" i="1" l="1"/>
  <c r="F210" i="1" s="1"/>
  <c r="F209" i="1" s="1"/>
  <c r="F208" i="1" s="1"/>
  <c r="F152" i="1" l="1"/>
  <c r="F181" i="1" l="1"/>
  <c r="F180" i="1" s="1"/>
  <c r="F179" i="1" s="1"/>
  <c r="F178" i="1" s="1"/>
  <c r="F141" i="1" l="1"/>
  <c r="F140" i="1" s="1"/>
  <c r="F139" i="1" s="1"/>
  <c r="F138" i="1" s="1"/>
  <c r="F232" i="1" l="1"/>
  <c r="F231" i="1" s="1"/>
  <c r="F230" i="1" s="1"/>
  <c r="F229" i="1" s="1"/>
  <c r="F228" i="1" s="1"/>
  <c r="F111" i="1" l="1"/>
  <c r="F110" i="1" s="1"/>
  <c r="F109" i="1" s="1"/>
  <c r="F108" i="1" s="1"/>
  <c r="F250" i="1" l="1"/>
  <c r="F249" i="1" s="1"/>
  <c r="F248" i="1" s="1"/>
  <c r="F247" i="1" s="1"/>
  <c r="F246" i="1" s="1"/>
  <c r="F244" i="1" l="1"/>
  <c r="F243" i="1" s="1"/>
  <c r="F241" i="1" l="1"/>
  <c r="F240" i="1" s="1"/>
  <c r="F242" i="1"/>
  <c r="F37" i="1"/>
  <c r="F36" i="1" s="1"/>
  <c r="F35" i="1" l="1"/>
  <c r="F34" i="1"/>
  <c r="F146" i="1" l="1"/>
  <c r="F145" i="1" s="1"/>
  <c r="F144" i="1" s="1"/>
  <c r="F143" i="1" s="1"/>
  <c r="F161" i="1" l="1"/>
  <c r="F160" i="1" s="1"/>
  <c r="F159" i="1" s="1"/>
  <c r="F158" i="1" s="1"/>
  <c r="F101" i="1" l="1"/>
  <c r="F100" i="1" s="1"/>
  <c r="F99" i="1" s="1"/>
  <c r="C183" i="1"/>
  <c r="F171" i="1"/>
  <c r="F170" i="1" s="1"/>
  <c r="F168" i="1" s="1"/>
  <c r="F131" i="1"/>
  <c r="F130" i="1" s="1"/>
  <c r="F151" i="1"/>
  <c r="F150" i="1" s="1"/>
  <c r="F149" i="1" s="1"/>
  <c r="F148" i="1" s="1"/>
  <c r="F90" i="1"/>
  <c r="F89" i="1" s="1"/>
  <c r="F22" i="1"/>
  <c r="F21" i="1" s="1"/>
  <c r="F42" i="1"/>
  <c r="F41" i="1" s="1"/>
  <c r="F39" i="1" s="1"/>
  <c r="F166" i="1"/>
  <c r="F165" i="1" s="1"/>
  <c r="F47" i="1"/>
  <c r="F46" i="1"/>
  <c r="F44" i="1" s="1"/>
  <c r="F52" i="1"/>
  <c r="F51" i="1" s="1"/>
  <c r="F68" i="1"/>
  <c r="F67" i="1" s="1"/>
  <c r="F73" i="1"/>
  <c r="F72" i="1" s="1"/>
  <c r="F85" i="1"/>
  <c r="F84" i="1" s="1"/>
  <c r="F79" i="1"/>
  <c r="F78" i="1" s="1"/>
  <c r="F96" i="1"/>
  <c r="F95" i="1" s="1"/>
  <c r="F118" i="1"/>
  <c r="F156" i="1"/>
  <c r="F155" i="1" s="1"/>
  <c r="F154" i="1" s="1"/>
  <c r="F153" i="1" s="1"/>
  <c r="F191" i="1"/>
  <c r="F190" i="1" s="1"/>
  <c r="F188" i="1" s="1"/>
  <c r="F222" i="1"/>
  <c r="F221" i="1" s="1"/>
  <c r="F220" i="1" s="1"/>
  <c r="F226" i="1"/>
  <c r="F225" i="1" s="1"/>
  <c r="F186" i="1"/>
  <c r="D124" i="1"/>
  <c r="F196" i="1"/>
  <c r="F195" i="1" s="1"/>
  <c r="F117" i="1"/>
  <c r="F206" i="1"/>
  <c r="F205" i="1" s="1"/>
  <c r="F203" i="1" s="1"/>
  <c r="F185" i="1"/>
  <c r="F184" i="1" s="1"/>
  <c r="F124" i="1"/>
  <c r="F123" i="1" s="1"/>
  <c r="F116" i="1" l="1"/>
  <c r="F114" i="1"/>
  <c r="F94" i="1"/>
  <c r="F93" i="1"/>
  <c r="F189" i="1"/>
  <c r="F45" i="1"/>
  <c r="F40" i="1"/>
  <c r="F129" i="1"/>
  <c r="F128" i="1"/>
  <c r="F183" i="1"/>
  <c r="F169" i="1"/>
  <c r="F204" i="1"/>
  <c r="F120" i="1"/>
  <c r="F122" i="1"/>
  <c r="F121" i="1" s="1"/>
  <c r="F194" i="1"/>
  <c r="F193" i="1"/>
  <c r="F127" i="1" s="1"/>
  <c r="F126" i="1" s="1"/>
  <c r="F76" i="1"/>
  <c r="F75" i="1" s="1"/>
  <c r="F77" i="1"/>
  <c r="F70" i="1"/>
  <c r="F71" i="1"/>
  <c r="F49" i="1"/>
  <c r="F50" i="1"/>
  <c r="F224" i="1"/>
  <c r="F219" i="1"/>
  <c r="F218" i="1" s="1"/>
  <c r="F82" i="1"/>
  <c r="F81" i="1" s="1"/>
  <c r="F83" i="1"/>
  <c r="F66" i="1"/>
  <c r="F65" i="1"/>
  <c r="F164" i="1"/>
  <c r="F163" i="1" s="1"/>
  <c r="F20" i="1"/>
  <c r="F19" i="1"/>
  <c r="F88" i="1"/>
  <c r="F87" i="1"/>
  <c r="F115" i="1"/>
  <c r="F98" i="1"/>
  <c r="F92" i="1" l="1"/>
  <c r="F64" i="1"/>
  <c r="F113" i="1"/>
  <c r="F17" i="1" l="1"/>
</calcChain>
</file>

<file path=xl/sharedStrings.xml><?xml version="1.0" encoding="utf-8"?>
<sst xmlns="http://schemas.openxmlformats.org/spreadsheetml/2006/main" count="762" uniqueCount="206">
  <si>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</si>
  <si>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</si>
  <si>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</si>
  <si>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</si>
  <si>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</si>
  <si>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</si>
  <si>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</si>
  <si>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</si>
  <si>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</si>
  <si>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</si>
  <si>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</si>
  <si>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</si>
  <si>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</si>
  <si>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</si>
  <si>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</si>
  <si>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</si>
  <si>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</si>
  <si>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</si>
  <si>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</si>
  <si>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</si>
  <si>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</si>
  <si>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</si>
  <si>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</si>
  <si>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</si>
  <si>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</si>
  <si>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</si>
  <si>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</si>
  <si>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</si>
  <si>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</si>
  <si>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</si>
  <si>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870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</si>
  <si>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</si>
  <si>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</si>
  <si>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540</t>
  </si>
  <si>
    <t>Уличное освещение поселений</t>
  </si>
  <si>
    <t>Содержание автомобильных дорог общего пользования местного значения за счет дорожного фонда</t>
  </si>
  <si>
    <t>1</t>
  </si>
  <si>
    <t>к  решению поселкового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</si>
  <si>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</si>
  <si>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</si>
  <si>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</si>
  <si>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</si>
  <si>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</si>
  <si>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</si>
  <si>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</si>
  <si>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</si>
  <si>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</si>
  <si>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</si>
  <si>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</si>
  <si>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</si>
  <si>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</si>
  <si>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Благоустройство</t>
  </si>
  <si>
    <t>Жилищно-коммунальное хозяйство</t>
  </si>
  <si>
    <t>Содержание автомобильных дорог за счет местного бюджета</t>
  </si>
  <si>
    <t>Приложение № 9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</si>
  <si>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</si>
  <si>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</si>
  <si>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</si>
  <si>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</si>
  <si>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</si>
  <si>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</si>
  <si>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</si>
  <si>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</si>
  <si>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</si>
  <si>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</si>
  <si>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</si>
  <si>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</si>
  <si>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</si>
  <si>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</si>
  <si>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</si>
  <si>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</si>
  <si>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</si>
  <si>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</si>
  <si>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</si>
  <si>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0800</t>
  </si>
  <si>
    <t>1100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</si>
  <si>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</si>
  <si>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</si>
  <si>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</si>
  <si>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</si>
  <si>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</si>
  <si>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</si>
  <si>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</si>
  <si>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</si>
  <si>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</si>
  <si>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</si>
  <si>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</si>
  <si>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</si>
  <si>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</si>
  <si>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</si>
  <si>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</si>
  <si>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</si>
  <si>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</si>
  <si>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</si>
  <si>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</si>
  <si>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</si>
  <si>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</si>
  <si>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4</t>
  </si>
  <si>
    <t>0100000000</t>
  </si>
  <si>
    <t>0110000000</t>
  </si>
  <si>
    <t>0110080250</t>
  </si>
  <si>
    <t>0110081150</t>
  </si>
  <si>
    <t>0110081160</t>
  </si>
  <si>
    <t>0130000000</t>
  </si>
  <si>
    <t>0130081030</t>
  </si>
  <si>
    <t>0130081130</t>
  </si>
  <si>
    <t>0140000000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</si>
  <si>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</si>
  <si>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</si>
  <si>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</si>
  <si>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</si>
  <si>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</si>
  <si>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</si>
  <si>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</si>
  <si>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</si>
  <si>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</si>
  <si>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</si>
  <si>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</si>
  <si>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</si>
  <si>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</si>
  <si>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</si>
  <si>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</si>
  <si>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</si>
  <si>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</si>
  <si>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</si>
  <si>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</si>
  <si>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</si>
  <si>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</si>
  <si>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9020000000</t>
  </si>
  <si>
    <t>9020051180</t>
  </si>
  <si>
    <t>9020511800</t>
  </si>
  <si>
    <t>Исполнение судебных актов</t>
  </si>
  <si>
    <t>01100S5550</t>
  </si>
  <si>
    <t xml:space="preserve">Резервный фонд </t>
  </si>
  <si>
    <t xml:space="preserve">Организация и содержание мест захоронения </t>
  </si>
  <si>
    <t xml:space="preserve">Прочие мероприятия по благоустройству </t>
  </si>
  <si>
    <t>Мероприятия в области физической культуры  и спорта</t>
  </si>
  <si>
    <t xml:space="preserve">Профилактика терроризма и экстримизма </t>
  </si>
  <si>
    <t xml:space="preserve">Мероприятия в области коммунального хозяйства  </t>
  </si>
  <si>
    <t>Мероприятия антикоррупционного направления</t>
  </si>
  <si>
    <t>Культурно-массовые мероприятия</t>
  </si>
  <si>
    <t>830</t>
  </si>
  <si>
    <t>9010012210</t>
  </si>
  <si>
    <t>01400S4120</t>
  </si>
  <si>
    <t>Софинансирование на обеспечение первичных  мер пожарной безопасности</t>
  </si>
  <si>
    <t>0110085550</t>
  </si>
  <si>
    <t>Организация и проведение дератизации за счет средств местного бюджета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</si>
  <si>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</si>
  <si>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9080080620</t>
  </si>
  <si>
    <t>9040000000</t>
  </si>
  <si>
    <t>9080000000</t>
  </si>
  <si>
    <t>Непрограммные расходы в сфере культуры</t>
  </si>
  <si>
    <t>Непрограммные расходы в сфере пенсионного обеспечения</t>
  </si>
  <si>
    <t>9100000000</t>
  </si>
  <si>
    <t>9100081110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</si>
  <si>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</si>
  <si>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</si>
  <si>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</si>
  <si>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</si>
  <si>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СОЦИАЛЬНАЯ ПОЛИТИКА</t>
  </si>
  <si>
    <t>1000</t>
  </si>
  <si>
    <t>Пенсионное обеспечение</t>
  </si>
  <si>
    <t>1001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</si>
  <si>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</si>
  <si>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01600S5090</t>
  </si>
  <si>
    <t>Итого</t>
  </si>
  <si>
    <t>Целевая статья</t>
  </si>
  <si>
    <t>Вид расходов</t>
  </si>
  <si>
    <t>Раздел, подраздел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</si>
  <si>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</si>
  <si>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</si>
  <si>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Центральный аппарат </t>
  </si>
  <si>
    <t>Центральный аппарат (финансирование по новой системе оплаты труда)</t>
  </si>
  <si>
    <t xml:space="preserve">Мероприятия  по землеустройству и землепользованию 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</si>
  <si>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2020 год </t>
  </si>
  <si>
    <t>Сумма на  2020 год</t>
  </si>
  <si>
    <t>0107</t>
  </si>
  <si>
    <t>Обеспечение проведение выборов и референдумов</t>
  </si>
  <si>
    <t>Региональные выплаты и выплаты, обеспечивающие уровень заработной платы работников бюджетной сферы не ниже разиера минимальной заработной платы за счет местного бюджета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</si>
  <si>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за счет краевого бюджета</t>
  </si>
  <si>
    <t>от 24.12.2019г. № 43-181 р</t>
  </si>
  <si>
    <t>9010080870</t>
  </si>
  <si>
    <t>Реализация государственных функций, связанных с общегосударственным управлением (оценка технического состояния автомобильных дорог)</t>
  </si>
  <si>
    <t>01600S5080</t>
  </si>
  <si>
    <t xml:space="preserve">Субсидия на содержание автомобильных дорог общего пользования местного значения </t>
  </si>
  <si>
    <t xml:space="preserve">Субсидия на капитальный ремонт и ремонт  автомобильных дорог общего пользования местного значения </t>
  </si>
  <si>
    <t>Субсидии бюджетам городских поселений на обустройство и восстановление воинских захоронений, находящитхся в государственной собственности</t>
  </si>
  <si>
    <t>01100L2990</t>
  </si>
  <si>
    <t>9040083090</t>
  </si>
  <si>
    <t>Субсидия на софинансирование муниципальных программ формирования современной городской (сельской) среды</t>
  </si>
  <si>
    <t>Непрограммные расходы в сфере национальной экономики</t>
  </si>
  <si>
    <t>Субсидия на частичное финансирование (возмещение) расходов на повышение с 1 июня 2020 года размеров оплаты труда отдельным категоряим работников бюджетной сферы</t>
  </si>
  <si>
    <t>01100S4590</t>
  </si>
  <si>
    <t>9050000000</t>
  </si>
  <si>
    <t>90500S5710</t>
  </si>
  <si>
    <t>Непрограммные расходы в сфере жилищно-коммунального хозяйства</t>
  </si>
  <si>
    <t>Передача части полномочий Поселения по вопросам капитального ремонта, находящихся в муниципальной собственности объектов коммунальной инфраструктуры</t>
  </si>
  <si>
    <t>Приложение № 6</t>
  </si>
  <si>
    <t>Расходы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РФ</t>
  </si>
  <si>
    <t>901W058530</t>
  </si>
  <si>
    <t>9010010360</t>
  </si>
  <si>
    <t>9010010490</t>
  </si>
  <si>
    <t>01100S7450</t>
  </si>
  <si>
    <t xml:space="preserve">Расходы за счет средств содействие развитию налогового потенциала       </t>
  </si>
  <si>
    <t>90100S7450</t>
  </si>
  <si>
    <t>от 04.08.2020 № 50-213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</si>
</sst>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  <numFmt numFmtId="167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2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0" fontId="5" fillId="0" borderId="1" xfId="0" applyFont="1" applyBorder="1"/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Border="1"/>
    <xf numFmtId="165" fontId="5" fillId="0" borderId="0" xfId="2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43" fontId="5" fillId="0" borderId="1" xfId="2" applyFont="1" applyBorder="1" applyAlignment="1">
      <alignment vertical="top" wrapText="1"/>
    </xf>
    <xf numFmtId="49" fontId="5" fillId="0" borderId="2" xfId="2" applyNumberFormat="1" applyFont="1" applyBorder="1" applyAlignment="1">
      <alignment horizontal="center" vertical="top"/>
    </xf>
    <xf numFmtId="49" fontId="5" fillId="0" borderId="1" xfId="2" applyNumberFormat="1" applyFont="1" applyBorder="1" applyAlignment="1">
      <alignment vertical="top"/>
    </xf>
    <xf numFmtId="4" fontId="5" fillId="0" borderId="1" xfId="2" applyNumberFormat="1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center" vertical="top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4" fontId="7" fillId="0" borderId="1" xfId="2" applyNumberFormat="1" applyFont="1" applyBorder="1" applyAlignment="1">
      <alignment horizontal="right" vertical="top"/>
    </xf>
    <xf numFmtId="43" fontId="7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3" fontId="8" fillId="0" borderId="1" xfId="2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 wrapText="1"/>
    </xf>
    <xf numFmtId="167" fontId="0" fillId="0" borderId="0" xfId="0" applyNumberFormat="1"/>
    <xf numFmtId="43" fontId="5" fillId="2" borderId="1" xfId="2" applyFont="1" applyFill="1" applyBorder="1" applyAlignment="1">
      <alignment vertical="top" wrapText="1"/>
    </xf>
    <xf numFmtId="167" fontId="0" fillId="2" borderId="0" xfId="0" applyNumberFormat="1" applyFill="1"/>
    <xf numFmtId="165" fontId="0" fillId="2" borderId="0" xfId="0" applyNumberFormat="1" applyFill="1"/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" fontId="7" fillId="2" borderId="1" xfId="2" applyNumberFormat="1" applyFont="1" applyFill="1" applyBorder="1" applyAlignment="1">
      <alignment horizontal="right" vertical="top"/>
    </xf>
    <xf numFmtId="43" fontId="7" fillId="2" borderId="1" xfId="2" applyFont="1" applyFill="1" applyBorder="1" applyAlignment="1">
      <alignment vertical="top" wrapText="1"/>
    </xf>
    <xf numFmtId="49" fontId="5" fillId="2" borderId="1" xfId="2" applyNumberFormat="1" applyFont="1" applyFill="1" applyBorder="1" applyAlignment="1">
      <alignment horizontal="center" vertical="top"/>
    </xf>
    <xf numFmtId="4" fontId="7" fillId="0" borderId="1" xfId="2" applyNumberFormat="1" applyFont="1" applyBorder="1" applyAlignment="1">
      <alignment horizontal="right"/>
    </xf>
    <xf numFmtId="4" fontId="5" fillId="0" borderId="1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/>
    </xf>
    <xf numFmtId="43" fontId="5" fillId="0" borderId="1" xfId="2" applyFont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vertical="top" wrapText="1"/>
    </xf>
    <xf numFmtId="43" fontId="5" fillId="0" borderId="1" xfId="2" applyFont="1" applyBorder="1" applyAlignment="1">
      <alignment horizontal="left"/>
    </xf>
    <xf numFmtId="43" fontId="7" fillId="0" borderId="1" xfId="2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4"/>
  <sheetViews>
    <sheetView tabSelected="1" topLeftCell="A231" workbookViewId="0">
      <selection activeCell="B246" sqref="B246"/>
    </sheetView>
  </sheetViews>
  <sheetFormatPr defaultRowHeight="15" x14ac:dyDescent="0.25"/>
  <cols>
    <col min="2" max="2" width="55.140625" customWidth="1"/>
    <col min="3" max="3" width="13.85546875" customWidth="1"/>
    <col min="4" max="5" width="10.7109375" customWidth="1"/>
    <col min="6" max="6" width="16.85546875" customWidth="1"/>
    <col min="7" max="7" width="11.140625" bestFit="1" customWidth="1"/>
  </cols>
  <sheetData>
    <row r="1" spans="1:6" ht="15.75" x14ac:dyDescent="0.25">
      <c r="D1" s="1" t="s">
        <v>197</v>
      </c>
    </row>
    <row r="2" spans="1:6" ht="15.75" x14ac:dyDescent="0.25">
      <c r="D2" s="1" t="s">
        <v>37</v>
      </c>
    </row>
    <row r="3" spans="1:6" ht="15.75" x14ac:dyDescent="0.25">
      <c r="D3" s="1" t="s">
        <v>27</v>
      </c>
    </row>
    <row r="4" spans="1:6" ht="15.75" x14ac:dyDescent="0.25">
      <c r="D4" s="1" t="s">
        <v>205</v>
      </c>
    </row>
    <row r="5" spans="1:6" ht="23.25" customHeight="1" x14ac:dyDescent="0.25">
      <c r="D5" s="1" t="s">
        <v>54</v>
      </c>
    </row>
    <row r="6" spans="1:6" ht="15.75" x14ac:dyDescent="0.25">
      <c r="D6" s="1" t="s">
        <v>37</v>
      </c>
    </row>
    <row r="7" spans="1:6" ht="15.75" x14ac:dyDescent="0.25">
      <c r="D7" s="1" t="s">
        <v>27</v>
      </c>
    </row>
    <row r="8" spans="1:6" ht="15.75" x14ac:dyDescent="0.25">
      <c r="D8" s="1" t="s">
        <v>180</v>
      </c>
    </row>
    <row r="10" spans="1:6" ht="15.95" customHeight="1" x14ac:dyDescent="0.25">
      <c r="B10" s="1"/>
      <c r="C10" s="1"/>
      <c r="D10" s="1"/>
      <c r="E10" s="1"/>
      <c r="F10" s="2"/>
    </row>
    <row r="11" spans="1:6" ht="66" customHeight="1" x14ac:dyDescent="0.25">
      <c r="B11" s="57" t="s">
        <v>174</v>
      </c>
      <c r="C11" s="57"/>
      <c r="D11" s="57"/>
      <c r="E11" s="57"/>
      <c r="F11" s="57"/>
    </row>
    <row r="12" spans="1:6" ht="15.95" customHeight="1" x14ac:dyDescent="0.25">
      <c r="B12" s="58"/>
      <c r="C12" s="58"/>
      <c r="D12" s="58"/>
      <c r="E12" s="58"/>
      <c r="F12" s="58"/>
    </row>
    <row r="13" spans="1:6" ht="18" customHeight="1" x14ac:dyDescent="0.25">
      <c r="A13" s="5"/>
      <c r="B13" s="9"/>
      <c r="C13" s="9"/>
      <c r="D13" s="9"/>
      <c r="E13" s="9"/>
      <c r="F13" s="7" t="s">
        <v>55</v>
      </c>
    </row>
    <row r="14" spans="1:6" ht="21.75" customHeight="1" x14ac:dyDescent="0.25">
      <c r="A14" s="53" t="s">
        <v>57</v>
      </c>
      <c r="B14" s="56" t="s">
        <v>56</v>
      </c>
      <c r="C14" s="59" t="s">
        <v>166</v>
      </c>
      <c r="D14" s="59" t="s">
        <v>167</v>
      </c>
      <c r="E14" s="59" t="s">
        <v>168</v>
      </c>
      <c r="F14" s="54" t="s">
        <v>175</v>
      </c>
    </row>
    <row r="15" spans="1:6" ht="57" customHeight="1" x14ac:dyDescent="0.25">
      <c r="A15" s="53"/>
      <c r="B15" s="56"/>
      <c r="C15" s="59"/>
      <c r="D15" s="59"/>
      <c r="E15" s="59"/>
      <c r="F15" s="55"/>
    </row>
    <row r="16" spans="1:6" ht="15.95" customHeight="1" x14ac:dyDescent="0.25">
      <c r="A16" s="8"/>
      <c r="B16" s="10" t="s">
        <v>36</v>
      </c>
      <c r="C16" s="10" t="s">
        <v>0</v>
      </c>
      <c r="D16" s="10" t="s">
        <v>1</v>
      </c>
      <c r="E16" s="10" t="s">
        <v>97</v>
      </c>
      <c r="F16" s="10" t="s">
        <v>2</v>
      </c>
    </row>
    <row r="17" spans="1:7" ht="63" x14ac:dyDescent="0.25">
      <c r="A17" s="14">
        <v>1</v>
      </c>
      <c r="B17" s="15" t="s">
        <v>58</v>
      </c>
      <c r="C17" s="16" t="s">
        <v>98</v>
      </c>
      <c r="D17" s="17"/>
      <c r="E17" s="17"/>
      <c r="F17" s="18">
        <f>F18+F64+F75+F92+F81</f>
        <v>5408.4498100000001</v>
      </c>
      <c r="G17" s="3"/>
    </row>
    <row r="18" spans="1:7" ht="31.5" x14ac:dyDescent="0.25">
      <c r="A18" s="14">
        <v>2</v>
      </c>
      <c r="B18" s="15" t="s">
        <v>95</v>
      </c>
      <c r="C18" s="16" t="s">
        <v>99</v>
      </c>
      <c r="D18" s="17"/>
      <c r="E18" s="17"/>
      <c r="F18" s="18">
        <f>F39+F44+F49+F19+F34+F229+F54-F229+F29+F24+F59</f>
        <v>1223.566</v>
      </c>
      <c r="G18" s="3"/>
    </row>
    <row r="19" spans="1:7" ht="47.25" x14ac:dyDescent="0.25">
      <c r="A19" s="14">
        <v>3</v>
      </c>
      <c r="B19" s="15" t="s">
        <v>29</v>
      </c>
      <c r="C19" s="16" t="s">
        <v>132</v>
      </c>
      <c r="D19" s="19"/>
      <c r="E19" s="19"/>
      <c r="F19" s="18">
        <f>F21</f>
        <v>20.352</v>
      </c>
      <c r="G19" s="3"/>
    </row>
    <row r="20" spans="1:7" ht="31.5" x14ac:dyDescent="0.25">
      <c r="A20" s="14">
        <v>4</v>
      </c>
      <c r="B20" s="15" t="s">
        <v>169</v>
      </c>
      <c r="C20" s="16" t="s">
        <v>132</v>
      </c>
      <c r="D20" s="19" t="s">
        <v>66</v>
      </c>
      <c r="E20" s="19"/>
      <c r="F20" s="18">
        <f>F21</f>
        <v>20.352</v>
      </c>
      <c r="G20" s="3"/>
    </row>
    <row r="21" spans="1:7" ht="47.25" x14ac:dyDescent="0.25">
      <c r="A21" s="14">
        <v>5</v>
      </c>
      <c r="B21" s="15" t="s">
        <v>68</v>
      </c>
      <c r="C21" s="16" t="s">
        <v>132</v>
      </c>
      <c r="D21" s="19" t="s">
        <v>65</v>
      </c>
      <c r="E21" s="19"/>
      <c r="F21" s="18">
        <f>F22</f>
        <v>20.352</v>
      </c>
      <c r="G21" s="3"/>
    </row>
    <row r="22" spans="1:7" ht="15.75" x14ac:dyDescent="0.25">
      <c r="A22" s="14">
        <v>6</v>
      </c>
      <c r="B22" s="15" t="s">
        <v>69</v>
      </c>
      <c r="C22" s="16" t="s">
        <v>132</v>
      </c>
      <c r="D22" s="19" t="s">
        <v>65</v>
      </c>
      <c r="E22" s="19" t="s">
        <v>71</v>
      </c>
      <c r="F22" s="18">
        <f>F23</f>
        <v>20.352</v>
      </c>
      <c r="G22" s="3"/>
    </row>
    <row r="23" spans="1:7" ht="15.75" x14ac:dyDescent="0.25">
      <c r="A23" s="14">
        <v>7</v>
      </c>
      <c r="B23" s="15" t="s">
        <v>24</v>
      </c>
      <c r="C23" s="16" t="s">
        <v>132</v>
      </c>
      <c r="D23" s="19" t="s">
        <v>65</v>
      </c>
      <c r="E23" s="19" t="s">
        <v>25</v>
      </c>
      <c r="F23" s="18">
        <f>18.171+2.181</f>
        <v>20.352</v>
      </c>
      <c r="G23" s="3"/>
    </row>
    <row r="24" spans="1:7" ht="47.25" x14ac:dyDescent="0.25">
      <c r="A24" s="14">
        <v>8</v>
      </c>
      <c r="B24" s="15" t="s">
        <v>189</v>
      </c>
      <c r="C24" s="31" t="s">
        <v>192</v>
      </c>
      <c r="D24" s="21"/>
      <c r="E24" s="21"/>
      <c r="F24" s="22">
        <f>F26</f>
        <v>758.40800000000002</v>
      </c>
      <c r="G24" s="3"/>
    </row>
    <row r="25" spans="1:7" ht="31.5" x14ac:dyDescent="0.25">
      <c r="A25" s="14">
        <v>9</v>
      </c>
      <c r="B25" s="23" t="s">
        <v>169</v>
      </c>
      <c r="C25" s="31" t="s">
        <v>192</v>
      </c>
      <c r="D25" s="21" t="s">
        <v>66</v>
      </c>
      <c r="E25" s="21"/>
      <c r="F25" s="22">
        <f>F26</f>
        <v>758.40800000000002</v>
      </c>
      <c r="G25" s="3"/>
    </row>
    <row r="26" spans="1:7" ht="47.25" x14ac:dyDescent="0.25">
      <c r="A26" s="14">
        <v>10</v>
      </c>
      <c r="B26" s="23" t="s">
        <v>68</v>
      </c>
      <c r="C26" s="31" t="s">
        <v>192</v>
      </c>
      <c r="D26" s="21" t="s">
        <v>65</v>
      </c>
      <c r="E26" s="21"/>
      <c r="F26" s="18">
        <f>F27</f>
        <v>758.40800000000002</v>
      </c>
      <c r="G26" s="3"/>
    </row>
    <row r="27" spans="1:7" ht="15.75" x14ac:dyDescent="0.25">
      <c r="A27" s="14">
        <v>11</v>
      </c>
      <c r="B27" s="23" t="s">
        <v>47</v>
      </c>
      <c r="C27" s="31" t="s">
        <v>192</v>
      </c>
      <c r="D27" s="21" t="s">
        <v>65</v>
      </c>
      <c r="E27" s="19" t="s">
        <v>72</v>
      </c>
      <c r="F27" s="22">
        <f>F28</f>
        <v>758.40800000000002</v>
      </c>
      <c r="G27" s="3"/>
    </row>
    <row r="28" spans="1:7" ht="15.75" x14ac:dyDescent="0.25">
      <c r="A28" s="14">
        <v>12</v>
      </c>
      <c r="B28" s="24" t="s">
        <v>48</v>
      </c>
      <c r="C28" s="31" t="s">
        <v>192</v>
      </c>
      <c r="D28" s="21" t="s">
        <v>65</v>
      </c>
      <c r="E28" s="19" t="s">
        <v>28</v>
      </c>
      <c r="F28" s="22">
        <v>758.40800000000002</v>
      </c>
      <c r="G28" s="3"/>
    </row>
    <row r="29" spans="1:7" ht="47.25" x14ac:dyDescent="0.25">
      <c r="A29" s="14">
        <v>13</v>
      </c>
      <c r="B29" s="15" t="s">
        <v>189</v>
      </c>
      <c r="C29" s="31" t="s">
        <v>192</v>
      </c>
      <c r="D29" s="21"/>
      <c r="E29" s="21"/>
      <c r="F29" s="22">
        <f>F31</f>
        <v>67.543999999999997</v>
      </c>
      <c r="G29" s="3"/>
    </row>
    <row r="30" spans="1:7" ht="31.5" x14ac:dyDescent="0.25">
      <c r="A30" s="14">
        <v>14</v>
      </c>
      <c r="B30" s="23" t="s">
        <v>169</v>
      </c>
      <c r="C30" s="31" t="s">
        <v>192</v>
      </c>
      <c r="D30" s="21" t="s">
        <v>66</v>
      </c>
      <c r="E30" s="21"/>
      <c r="F30" s="22">
        <f>F31</f>
        <v>67.543999999999997</v>
      </c>
      <c r="G30" s="3"/>
    </row>
    <row r="31" spans="1:7" ht="47.25" x14ac:dyDescent="0.25">
      <c r="A31" s="14">
        <v>15</v>
      </c>
      <c r="B31" s="23" t="s">
        <v>68</v>
      </c>
      <c r="C31" s="31" t="s">
        <v>192</v>
      </c>
      <c r="D31" s="21" t="s">
        <v>65</v>
      </c>
      <c r="E31" s="21"/>
      <c r="F31" s="18">
        <f>F32</f>
        <v>67.543999999999997</v>
      </c>
      <c r="G31" s="3"/>
    </row>
    <row r="32" spans="1:7" ht="15.75" x14ac:dyDescent="0.25">
      <c r="A32" s="14">
        <v>16</v>
      </c>
      <c r="B32" s="24" t="s">
        <v>79</v>
      </c>
      <c r="C32" s="31" t="s">
        <v>192</v>
      </c>
      <c r="D32" s="21" t="s">
        <v>65</v>
      </c>
      <c r="E32" s="21" t="s">
        <v>70</v>
      </c>
      <c r="F32" s="22">
        <f>F33</f>
        <v>67.543999999999997</v>
      </c>
      <c r="G32" s="3"/>
    </row>
    <row r="33" spans="1:7" ht="15.75" x14ac:dyDescent="0.25">
      <c r="A33" s="14">
        <v>17</v>
      </c>
      <c r="B33" s="23" t="s">
        <v>51</v>
      </c>
      <c r="C33" s="31" t="s">
        <v>192</v>
      </c>
      <c r="D33" s="21" t="s">
        <v>65</v>
      </c>
      <c r="E33" s="21" t="s">
        <v>21</v>
      </c>
      <c r="F33" s="22">
        <v>67.543999999999997</v>
      </c>
      <c r="G33" s="3"/>
    </row>
    <row r="34" spans="1:7" ht="31.5" x14ac:dyDescent="0.25">
      <c r="A34" s="14">
        <v>18</v>
      </c>
      <c r="B34" s="15" t="s">
        <v>146</v>
      </c>
      <c r="C34" s="16" t="s">
        <v>145</v>
      </c>
      <c r="D34" s="19"/>
      <c r="E34" s="19"/>
      <c r="F34" s="18">
        <f>F36</f>
        <v>7.8</v>
      </c>
      <c r="G34" s="3"/>
    </row>
    <row r="35" spans="1:7" ht="31.5" x14ac:dyDescent="0.25">
      <c r="A35" s="14">
        <v>19</v>
      </c>
      <c r="B35" s="15" t="s">
        <v>169</v>
      </c>
      <c r="C35" s="16" t="s">
        <v>145</v>
      </c>
      <c r="D35" s="19" t="s">
        <v>66</v>
      </c>
      <c r="E35" s="19"/>
      <c r="F35" s="18">
        <f>F36</f>
        <v>7.8</v>
      </c>
      <c r="G35" s="3"/>
    </row>
    <row r="36" spans="1:7" ht="47.25" x14ac:dyDescent="0.25">
      <c r="A36" s="14">
        <v>20</v>
      </c>
      <c r="B36" s="15" t="s">
        <v>68</v>
      </c>
      <c r="C36" s="16" t="s">
        <v>145</v>
      </c>
      <c r="D36" s="19" t="s">
        <v>65</v>
      </c>
      <c r="E36" s="19"/>
      <c r="F36" s="18">
        <f>F37</f>
        <v>7.8</v>
      </c>
      <c r="G36" s="3"/>
    </row>
    <row r="37" spans="1:7" ht="15.75" x14ac:dyDescent="0.25">
      <c r="A37" s="14">
        <v>21</v>
      </c>
      <c r="B37" s="15" t="s">
        <v>69</v>
      </c>
      <c r="C37" s="16" t="s">
        <v>145</v>
      </c>
      <c r="D37" s="19" t="s">
        <v>65</v>
      </c>
      <c r="E37" s="19" t="s">
        <v>71</v>
      </c>
      <c r="F37" s="18">
        <f>F38</f>
        <v>7.8</v>
      </c>
      <c r="G37" s="3"/>
    </row>
    <row r="38" spans="1:7" ht="15.75" x14ac:dyDescent="0.25">
      <c r="A38" s="14">
        <v>22</v>
      </c>
      <c r="B38" s="15" t="s">
        <v>24</v>
      </c>
      <c r="C38" s="16" t="s">
        <v>145</v>
      </c>
      <c r="D38" s="19" t="s">
        <v>65</v>
      </c>
      <c r="E38" s="19" t="s">
        <v>25</v>
      </c>
      <c r="F38" s="18">
        <v>7.8</v>
      </c>
      <c r="G38" s="3"/>
    </row>
    <row r="39" spans="1:7" ht="15.75" x14ac:dyDescent="0.25">
      <c r="A39" s="14">
        <v>23</v>
      </c>
      <c r="B39" s="15" t="s">
        <v>138</v>
      </c>
      <c r="C39" s="20" t="s">
        <v>100</v>
      </c>
      <c r="D39" s="17"/>
      <c r="E39" s="21"/>
      <c r="F39" s="22">
        <f>F41</f>
        <v>58.7</v>
      </c>
    </row>
    <row r="40" spans="1:7" ht="31.5" x14ac:dyDescent="0.25">
      <c r="A40" s="14">
        <v>24</v>
      </c>
      <c r="B40" s="23" t="s">
        <v>169</v>
      </c>
      <c r="C40" s="20" t="s">
        <v>100</v>
      </c>
      <c r="D40" s="19" t="s">
        <v>66</v>
      </c>
      <c r="E40" s="21"/>
      <c r="F40" s="22">
        <f>F41</f>
        <v>58.7</v>
      </c>
    </row>
    <row r="41" spans="1:7" ht="47.25" x14ac:dyDescent="0.25">
      <c r="A41" s="14">
        <v>25</v>
      </c>
      <c r="B41" s="23" t="s">
        <v>68</v>
      </c>
      <c r="C41" s="20" t="s">
        <v>100</v>
      </c>
      <c r="D41" s="21" t="s">
        <v>65</v>
      </c>
      <c r="E41" s="21"/>
      <c r="F41" s="22">
        <f>F42</f>
        <v>58.7</v>
      </c>
    </row>
    <row r="42" spans="1:7" ht="15.75" x14ac:dyDescent="0.25">
      <c r="A42" s="14">
        <v>26</v>
      </c>
      <c r="B42" s="24" t="s">
        <v>52</v>
      </c>
      <c r="C42" s="20" t="s">
        <v>100</v>
      </c>
      <c r="D42" s="21" t="s">
        <v>65</v>
      </c>
      <c r="E42" s="21" t="s">
        <v>70</v>
      </c>
      <c r="F42" s="22">
        <f>F43</f>
        <v>58.7</v>
      </c>
    </row>
    <row r="43" spans="1:7" ht="24" customHeight="1" x14ac:dyDescent="0.25">
      <c r="A43" s="14">
        <v>27</v>
      </c>
      <c r="B43" s="23" t="s">
        <v>19</v>
      </c>
      <c r="C43" s="20" t="s">
        <v>100</v>
      </c>
      <c r="D43" s="21" t="s">
        <v>65</v>
      </c>
      <c r="E43" s="21" t="s">
        <v>20</v>
      </c>
      <c r="F43" s="22">
        <f>50-20+28.7</f>
        <v>58.7</v>
      </c>
    </row>
    <row r="44" spans="1:7" ht="15.75" x14ac:dyDescent="0.25">
      <c r="A44" s="14">
        <v>28</v>
      </c>
      <c r="B44" s="25" t="s">
        <v>134</v>
      </c>
      <c r="C44" s="20" t="s">
        <v>101</v>
      </c>
      <c r="D44" s="21"/>
      <c r="E44" s="21"/>
      <c r="F44" s="22">
        <f>F46</f>
        <v>25</v>
      </c>
    </row>
    <row r="45" spans="1:7" ht="31.5" x14ac:dyDescent="0.25">
      <c r="A45" s="14">
        <v>29</v>
      </c>
      <c r="B45" s="25" t="s">
        <v>169</v>
      </c>
      <c r="C45" s="20" t="s">
        <v>101</v>
      </c>
      <c r="D45" s="21" t="s">
        <v>66</v>
      </c>
      <c r="E45" s="21"/>
      <c r="F45" s="22">
        <f>F46</f>
        <v>25</v>
      </c>
    </row>
    <row r="46" spans="1:7" ht="47.25" x14ac:dyDescent="0.25">
      <c r="A46" s="14">
        <v>30</v>
      </c>
      <c r="B46" s="23" t="s">
        <v>68</v>
      </c>
      <c r="C46" s="20" t="s">
        <v>101</v>
      </c>
      <c r="D46" s="21" t="s">
        <v>65</v>
      </c>
      <c r="E46" s="21"/>
      <c r="F46" s="22">
        <f>F48</f>
        <v>25</v>
      </c>
    </row>
    <row r="47" spans="1:7" ht="15.75" x14ac:dyDescent="0.25">
      <c r="A47" s="14">
        <v>31</v>
      </c>
      <c r="B47" s="23" t="s">
        <v>79</v>
      </c>
      <c r="C47" s="20" t="s">
        <v>101</v>
      </c>
      <c r="D47" s="21" t="s">
        <v>65</v>
      </c>
      <c r="E47" s="21" t="s">
        <v>70</v>
      </c>
      <c r="F47" s="22">
        <f>F48</f>
        <v>25</v>
      </c>
    </row>
    <row r="48" spans="1:7" ht="15.75" x14ac:dyDescent="0.25">
      <c r="A48" s="14">
        <v>32</v>
      </c>
      <c r="B48" s="24" t="s">
        <v>51</v>
      </c>
      <c r="C48" s="20" t="s">
        <v>101</v>
      </c>
      <c r="D48" s="21" t="s">
        <v>65</v>
      </c>
      <c r="E48" s="21" t="s">
        <v>21</v>
      </c>
      <c r="F48" s="22">
        <f>50-25</f>
        <v>25</v>
      </c>
    </row>
    <row r="49" spans="1:6" ht="15.75" x14ac:dyDescent="0.25">
      <c r="A49" s="28">
        <v>33</v>
      </c>
      <c r="B49" s="23" t="s">
        <v>135</v>
      </c>
      <c r="C49" s="20" t="s">
        <v>102</v>
      </c>
      <c r="D49" s="21"/>
      <c r="E49" s="21"/>
      <c r="F49" s="22">
        <f>F51</f>
        <v>94</v>
      </c>
    </row>
    <row r="50" spans="1:6" ht="31.5" x14ac:dyDescent="0.25">
      <c r="A50" s="28">
        <v>34</v>
      </c>
      <c r="B50" s="23" t="s">
        <v>169</v>
      </c>
      <c r="C50" s="20" t="s">
        <v>102</v>
      </c>
      <c r="D50" s="21" t="s">
        <v>66</v>
      </c>
      <c r="E50" s="21"/>
      <c r="F50" s="22">
        <f>F51</f>
        <v>94</v>
      </c>
    </row>
    <row r="51" spans="1:6" ht="47.25" x14ac:dyDescent="0.25">
      <c r="A51" s="28">
        <v>35</v>
      </c>
      <c r="B51" s="23" t="s">
        <v>68</v>
      </c>
      <c r="C51" s="20" t="s">
        <v>102</v>
      </c>
      <c r="D51" s="21" t="s">
        <v>65</v>
      </c>
      <c r="E51" s="21"/>
      <c r="F51" s="18">
        <f>F52</f>
        <v>94</v>
      </c>
    </row>
    <row r="52" spans="1:6" ht="15.75" x14ac:dyDescent="0.25">
      <c r="A52" s="28">
        <v>36</v>
      </c>
      <c r="B52" s="24" t="s">
        <v>79</v>
      </c>
      <c r="C52" s="20" t="s">
        <v>102</v>
      </c>
      <c r="D52" s="21" t="s">
        <v>65</v>
      </c>
      <c r="E52" s="21" t="s">
        <v>70</v>
      </c>
      <c r="F52" s="22">
        <f>F53</f>
        <v>94</v>
      </c>
    </row>
    <row r="53" spans="1:6" ht="15.75" x14ac:dyDescent="0.25">
      <c r="A53" s="28">
        <v>37</v>
      </c>
      <c r="B53" s="23" t="s">
        <v>51</v>
      </c>
      <c r="C53" s="20" t="s">
        <v>102</v>
      </c>
      <c r="D53" s="21" t="s">
        <v>65</v>
      </c>
      <c r="E53" s="21" t="s">
        <v>21</v>
      </c>
      <c r="F53" s="22">
        <f>105-53+42</f>
        <v>94</v>
      </c>
    </row>
    <row r="54" spans="1:6" ht="53.25" customHeight="1" x14ac:dyDescent="0.25">
      <c r="A54" s="28">
        <v>38</v>
      </c>
      <c r="B54" s="23" t="s">
        <v>186</v>
      </c>
      <c r="C54" s="48" t="s">
        <v>187</v>
      </c>
      <c r="D54" s="21"/>
      <c r="E54" s="21"/>
      <c r="F54" s="22">
        <f>F56</f>
        <v>48.3</v>
      </c>
    </row>
    <row r="55" spans="1:6" ht="31.5" x14ac:dyDescent="0.25">
      <c r="A55" s="28">
        <v>39</v>
      </c>
      <c r="B55" s="23" t="s">
        <v>169</v>
      </c>
      <c r="C55" s="48" t="s">
        <v>187</v>
      </c>
      <c r="D55" s="21" t="s">
        <v>66</v>
      </c>
      <c r="E55" s="21"/>
      <c r="F55" s="22">
        <f>F56</f>
        <v>48.3</v>
      </c>
    </row>
    <row r="56" spans="1:6" ht="47.25" x14ac:dyDescent="0.25">
      <c r="A56" s="28">
        <v>40</v>
      </c>
      <c r="B56" s="23" t="s">
        <v>68</v>
      </c>
      <c r="C56" s="48" t="s">
        <v>187</v>
      </c>
      <c r="D56" s="21" t="s">
        <v>65</v>
      </c>
      <c r="E56" s="21"/>
      <c r="F56" s="18">
        <f>F57</f>
        <v>48.3</v>
      </c>
    </row>
    <row r="57" spans="1:6" ht="15.75" x14ac:dyDescent="0.25">
      <c r="A57" s="28">
        <v>41</v>
      </c>
      <c r="B57" s="24" t="s">
        <v>79</v>
      </c>
      <c r="C57" s="48" t="s">
        <v>187</v>
      </c>
      <c r="D57" s="21" t="s">
        <v>65</v>
      </c>
      <c r="E57" s="21" t="s">
        <v>70</v>
      </c>
      <c r="F57" s="22">
        <f>F58</f>
        <v>48.3</v>
      </c>
    </row>
    <row r="58" spans="1:6" ht="15.75" x14ac:dyDescent="0.25">
      <c r="A58" s="14">
        <v>42</v>
      </c>
      <c r="B58" s="23" t="s">
        <v>51</v>
      </c>
      <c r="C58" s="48" t="s">
        <v>187</v>
      </c>
      <c r="D58" s="21" t="s">
        <v>65</v>
      </c>
      <c r="E58" s="21" t="s">
        <v>21</v>
      </c>
      <c r="F58" s="22">
        <f>46+2.3</f>
        <v>48.3</v>
      </c>
    </row>
    <row r="59" spans="1:6" ht="31.5" x14ac:dyDescent="0.25">
      <c r="A59" s="14">
        <v>43</v>
      </c>
      <c r="B59" s="15" t="s">
        <v>203</v>
      </c>
      <c r="C59" s="48" t="s">
        <v>202</v>
      </c>
      <c r="D59" s="21"/>
      <c r="E59" s="21"/>
      <c r="F59" s="22">
        <f>F61</f>
        <v>143.46199999999999</v>
      </c>
    </row>
    <row r="60" spans="1:6" ht="31.5" x14ac:dyDescent="0.25">
      <c r="A60" s="14">
        <v>44</v>
      </c>
      <c r="B60" s="23" t="s">
        <v>169</v>
      </c>
      <c r="C60" s="48" t="s">
        <v>202</v>
      </c>
      <c r="D60" s="21" t="s">
        <v>66</v>
      </c>
      <c r="E60" s="21"/>
      <c r="F60" s="22">
        <f>F61</f>
        <v>143.46199999999999</v>
      </c>
    </row>
    <row r="61" spans="1:6" ht="47.25" x14ac:dyDescent="0.25">
      <c r="A61" s="14">
        <v>45</v>
      </c>
      <c r="B61" s="23" t="s">
        <v>68</v>
      </c>
      <c r="C61" s="48" t="s">
        <v>202</v>
      </c>
      <c r="D61" s="21" t="s">
        <v>65</v>
      </c>
      <c r="E61" s="21"/>
      <c r="F61" s="18">
        <f>F62</f>
        <v>143.46199999999999</v>
      </c>
    </row>
    <row r="62" spans="1:6" ht="15.75" x14ac:dyDescent="0.25">
      <c r="A62" s="14">
        <v>46</v>
      </c>
      <c r="B62" s="24" t="s">
        <v>79</v>
      </c>
      <c r="C62" s="48" t="s">
        <v>202</v>
      </c>
      <c r="D62" s="21" t="s">
        <v>65</v>
      </c>
      <c r="E62" s="21" t="s">
        <v>70</v>
      </c>
      <c r="F62" s="22">
        <f>F63</f>
        <v>143.46199999999999</v>
      </c>
    </row>
    <row r="63" spans="1:6" ht="15.75" x14ac:dyDescent="0.25">
      <c r="A63" s="14">
        <v>47</v>
      </c>
      <c r="B63" s="23" t="s">
        <v>51</v>
      </c>
      <c r="C63" s="48" t="s">
        <v>202</v>
      </c>
      <c r="D63" s="21" t="s">
        <v>65</v>
      </c>
      <c r="E63" s="21" t="s">
        <v>21</v>
      </c>
      <c r="F63" s="22">
        <v>143.46199999999999</v>
      </c>
    </row>
    <row r="64" spans="1:6" ht="47.25" x14ac:dyDescent="0.25">
      <c r="A64" s="14">
        <v>48</v>
      </c>
      <c r="B64" s="23" t="s">
        <v>59</v>
      </c>
      <c r="C64" s="20" t="s">
        <v>103</v>
      </c>
      <c r="D64" s="21"/>
      <c r="E64" s="21"/>
      <c r="F64" s="22">
        <f>+F65+F70</f>
        <v>1230</v>
      </c>
    </row>
    <row r="65" spans="1:6" ht="15.75" x14ac:dyDescent="0.25">
      <c r="A65" s="14">
        <v>49</v>
      </c>
      <c r="B65" s="23" t="s">
        <v>34</v>
      </c>
      <c r="C65" s="20" t="s">
        <v>104</v>
      </c>
      <c r="D65" s="21"/>
      <c r="E65" s="21"/>
      <c r="F65" s="22">
        <f>F67</f>
        <v>1100</v>
      </c>
    </row>
    <row r="66" spans="1:6" ht="31.5" x14ac:dyDescent="0.25">
      <c r="A66" s="14">
        <v>50</v>
      </c>
      <c r="B66" s="23" t="s">
        <v>67</v>
      </c>
      <c r="C66" s="20" t="s">
        <v>104</v>
      </c>
      <c r="D66" s="21" t="s">
        <v>66</v>
      </c>
      <c r="E66" s="21"/>
      <c r="F66" s="22">
        <f>F67</f>
        <v>1100</v>
      </c>
    </row>
    <row r="67" spans="1:6" ht="47.25" x14ac:dyDescent="0.25">
      <c r="A67" s="14">
        <v>51</v>
      </c>
      <c r="B67" s="23" t="s">
        <v>68</v>
      </c>
      <c r="C67" s="20" t="s">
        <v>104</v>
      </c>
      <c r="D67" s="21" t="s">
        <v>65</v>
      </c>
      <c r="E67" s="21"/>
      <c r="F67" s="22">
        <f>F68</f>
        <v>1100</v>
      </c>
    </row>
    <row r="68" spans="1:6" ht="15.75" x14ac:dyDescent="0.25">
      <c r="A68" s="14">
        <v>52</v>
      </c>
      <c r="B68" s="23" t="s">
        <v>79</v>
      </c>
      <c r="C68" s="20" t="s">
        <v>104</v>
      </c>
      <c r="D68" s="21" t="s">
        <v>65</v>
      </c>
      <c r="E68" s="21" t="s">
        <v>70</v>
      </c>
      <c r="F68" s="22">
        <f>F69</f>
        <v>1100</v>
      </c>
    </row>
    <row r="69" spans="1:6" ht="15.75" x14ac:dyDescent="0.25">
      <c r="A69" s="14">
        <v>53</v>
      </c>
      <c r="B69" s="24" t="s">
        <v>51</v>
      </c>
      <c r="C69" s="20" t="s">
        <v>104</v>
      </c>
      <c r="D69" s="21" t="s">
        <v>65</v>
      </c>
      <c r="E69" s="21" t="s">
        <v>21</v>
      </c>
      <c r="F69" s="22">
        <v>1100</v>
      </c>
    </row>
    <row r="70" spans="1:6" ht="15.75" x14ac:dyDescent="0.25">
      <c r="A70" s="14">
        <v>54</v>
      </c>
      <c r="B70" s="25" t="s">
        <v>22</v>
      </c>
      <c r="C70" s="20" t="s">
        <v>105</v>
      </c>
      <c r="D70" s="21"/>
      <c r="E70" s="21"/>
      <c r="F70" s="22">
        <f>F72</f>
        <v>130</v>
      </c>
    </row>
    <row r="71" spans="1:6" ht="31.5" x14ac:dyDescent="0.25">
      <c r="A71" s="14">
        <v>55</v>
      </c>
      <c r="B71" s="23" t="s">
        <v>169</v>
      </c>
      <c r="C71" s="20" t="s">
        <v>105</v>
      </c>
      <c r="D71" s="21" t="s">
        <v>66</v>
      </c>
      <c r="E71" s="21"/>
      <c r="F71" s="22">
        <f>F72</f>
        <v>130</v>
      </c>
    </row>
    <row r="72" spans="1:6" ht="47.25" x14ac:dyDescent="0.25">
      <c r="A72" s="14">
        <v>56</v>
      </c>
      <c r="B72" s="23" t="s">
        <v>68</v>
      </c>
      <c r="C72" s="20" t="s">
        <v>105</v>
      </c>
      <c r="D72" s="21" t="s">
        <v>65</v>
      </c>
      <c r="E72" s="21"/>
      <c r="F72" s="22">
        <f>F73</f>
        <v>130</v>
      </c>
    </row>
    <row r="73" spans="1:6" ht="15.75" x14ac:dyDescent="0.25">
      <c r="A73" s="14">
        <v>57</v>
      </c>
      <c r="B73" s="24" t="s">
        <v>79</v>
      </c>
      <c r="C73" s="20" t="s">
        <v>105</v>
      </c>
      <c r="D73" s="21" t="s">
        <v>65</v>
      </c>
      <c r="E73" s="21" t="s">
        <v>70</v>
      </c>
      <c r="F73" s="22">
        <f>F74</f>
        <v>130</v>
      </c>
    </row>
    <row r="74" spans="1:6" ht="15.75" x14ac:dyDescent="0.25">
      <c r="A74" s="14">
        <v>58</v>
      </c>
      <c r="B74" s="23" t="s">
        <v>51</v>
      </c>
      <c r="C74" s="20" t="s">
        <v>105</v>
      </c>
      <c r="D74" s="21" t="s">
        <v>65</v>
      </c>
      <c r="E74" s="21" t="s">
        <v>21</v>
      </c>
      <c r="F74" s="18">
        <v>130</v>
      </c>
    </row>
    <row r="75" spans="1:6" ht="78.75" x14ac:dyDescent="0.25">
      <c r="A75" s="14">
        <v>59</v>
      </c>
      <c r="B75" s="26" t="s">
        <v>60</v>
      </c>
      <c r="C75" s="16" t="s">
        <v>106</v>
      </c>
      <c r="D75" s="21" t="s">
        <v>3</v>
      </c>
      <c r="E75" s="21"/>
      <c r="F75" s="22">
        <f>F76</f>
        <v>268.78399999999999</v>
      </c>
    </row>
    <row r="76" spans="1:6" ht="35.25" customHeight="1" x14ac:dyDescent="0.25">
      <c r="A76" s="14">
        <v>60</v>
      </c>
      <c r="B76" s="27" t="s">
        <v>144</v>
      </c>
      <c r="C76" s="16" t="s">
        <v>143</v>
      </c>
      <c r="D76" s="21"/>
      <c r="E76" s="21"/>
      <c r="F76" s="22">
        <f>F78</f>
        <v>268.78399999999999</v>
      </c>
    </row>
    <row r="77" spans="1:6" ht="31.5" x14ac:dyDescent="0.25">
      <c r="A77" s="14">
        <v>61</v>
      </c>
      <c r="B77" s="23" t="s">
        <v>169</v>
      </c>
      <c r="C77" s="16" t="s">
        <v>143</v>
      </c>
      <c r="D77" s="21" t="s">
        <v>66</v>
      </c>
      <c r="E77" s="21"/>
      <c r="F77" s="22">
        <f>F78</f>
        <v>268.78399999999999</v>
      </c>
    </row>
    <row r="78" spans="1:6" ht="47.25" x14ac:dyDescent="0.25">
      <c r="A78" s="14">
        <v>62</v>
      </c>
      <c r="B78" s="23" t="s">
        <v>68</v>
      </c>
      <c r="C78" s="16" t="s">
        <v>143</v>
      </c>
      <c r="D78" s="21" t="s">
        <v>65</v>
      </c>
      <c r="E78" s="21"/>
      <c r="F78" s="22">
        <f>F79</f>
        <v>268.78399999999999</v>
      </c>
    </row>
    <row r="79" spans="1:6" ht="31.5" x14ac:dyDescent="0.25">
      <c r="A79" s="14">
        <v>63</v>
      </c>
      <c r="B79" s="27" t="s">
        <v>78</v>
      </c>
      <c r="C79" s="16" t="s">
        <v>143</v>
      </c>
      <c r="D79" s="21" t="s">
        <v>65</v>
      </c>
      <c r="E79" s="21" t="s">
        <v>73</v>
      </c>
      <c r="F79" s="22">
        <f>F80</f>
        <v>268.78399999999999</v>
      </c>
    </row>
    <row r="80" spans="1:6" ht="31.5" x14ac:dyDescent="0.25">
      <c r="A80" s="28">
        <v>64</v>
      </c>
      <c r="B80" s="27" t="s">
        <v>49</v>
      </c>
      <c r="C80" s="16" t="s">
        <v>143</v>
      </c>
      <c r="D80" s="21" t="s">
        <v>65</v>
      </c>
      <c r="E80" s="21" t="s">
        <v>15</v>
      </c>
      <c r="F80" s="22">
        <f>12.765+255.345+0.003+0.671</f>
        <v>268.78399999999999</v>
      </c>
    </row>
    <row r="81" spans="1:6" ht="47.25" x14ac:dyDescent="0.25">
      <c r="A81" s="28">
        <v>65</v>
      </c>
      <c r="B81" s="26" t="s">
        <v>96</v>
      </c>
      <c r="C81" s="16" t="s">
        <v>107</v>
      </c>
      <c r="D81" s="21"/>
      <c r="E81" s="21"/>
      <c r="F81" s="22">
        <f>F82+F91</f>
        <v>6</v>
      </c>
    </row>
    <row r="82" spans="1:6" ht="15.75" x14ac:dyDescent="0.25">
      <c r="A82" s="28">
        <v>66</v>
      </c>
      <c r="B82" s="23" t="s">
        <v>137</v>
      </c>
      <c r="C82" s="20" t="s">
        <v>108</v>
      </c>
      <c r="D82" s="21"/>
      <c r="E82" s="21"/>
      <c r="F82" s="22">
        <f>F84</f>
        <v>4</v>
      </c>
    </row>
    <row r="83" spans="1:6" ht="31.5" x14ac:dyDescent="0.25">
      <c r="A83" s="28">
        <v>67</v>
      </c>
      <c r="B83" s="23" t="s">
        <v>169</v>
      </c>
      <c r="C83" s="20" t="s">
        <v>108</v>
      </c>
      <c r="D83" s="21" t="s">
        <v>66</v>
      </c>
      <c r="E83" s="21"/>
      <c r="F83" s="22">
        <f>F84</f>
        <v>4</v>
      </c>
    </row>
    <row r="84" spans="1:6" ht="36" customHeight="1" x14ac:dyDescent="0.25">
      <c r="A84" s="28">
        <v>68</v>
      </c>
      <c r="B84" s="23" t="s">
        <v>68</v>
      </c>
      <c r="C84" s="20" t="s">
        <v>108</v>
      </c>
      <c r="D84" s="21" t="s">
        <v>65</v>
      </c>
      <c r="E84" s="21"/>
      <c r="F84" s="22">
        <f>F85</f>
        <v>4</v>
      </c>
    </row>
    <row r="85" spans="1:6" ht="31.5" x14ac:dyDescent="0.25">
      <c r="A85" s="28">
        <v>69</v>
      </c>
      <c r="B85" s="23" t="s">
        <v>78</v>
      </c>
      <c r="C85" s="20" t="s">
        <v>108</v>
      </c>
      <c r="D85" s="21" t="s">
        <v>65</v>
      </c>
      <c r="E85" s="21" t="s">
        <v>73</v>
      </c>
      <c r="F85" s="22">
        <f>F86</f>
        <v>4</v>
      </c>
    </row>
    <row r="86" spans="1:6" ht="31.5" x14ac:dyDescent="0.25">
      <c r="A86" s="28">
        <v>70</v>
      </c>
      <c r="B86" s="27" t="s">
        <v>50</v>
      </c>
      <c r="C86" s="20" t="s">
        <v>108</v>
      </c>
      <c r="D86" s="21" t="s">
        <v>65</v>
      </c>
      <c r="E86" s="21" t="s">
        <v>16</v>
      </c>
      <c r="F86" s="18">
        <v>4</v>
      </c>
    </row>
    <row r="87" spans="1:6" ht="15.75" x14ac:dyDescent="0.25">
      <c r="A87" s="28">
        <v>71</v>
      </c>
      <c r="B87" s="27" t="s">
        <v>139</v>
      </c>
      <c r="C87" s="20" t="s">
        <v>109</v>
      </c>
      <c r="D87" s="21"/>
      <c r="E87" s="21"/>
      <c r="F87" s="18">
        <f>F89</f>
        <v>2</v>
      </c>
    </row>
    <row r="88" spans="1:6" ht="31.5" x14ac:dyDescent="0.25">
      <c r="A88" s="28">
        <v>72</v>
      </c>
      <c r="B88" s="27" t="s">
        <v>169</v>
      </c>
      <c r="C88" s="20" t="s">
        <v>109</v>
      </c>
      <c r="D88" s="21" t="s">
        <v>66</v>
      </c>
      <c r="E88" s="21"/>
      <c r="F88" s="18">
        <f>F89</f>
        <v>2</v>
      </c>
    </row>
    <row r="89" spans="1:6" ht="31.5" x14ac:dyDescent="0.25">
      <c r="A89" s="28">
        <v>73</v>
      </c>
      <c r="B89" s="27" t="s">
        <v>68</v>
      </c>
      <c r="C89" s="20" t="s">
        <v>109</v>
      </c>
      <c r="D89" s="21" t="s">
        <v>65</v>
      </c>
      <c r="E89" s="21"/>
      <c r="F89" s="18">
        <f>F90</f>
        <v>2</v>
      </c>
    </row>
    <row r="90" spans="1:6" ht="31.5" x14ac:dyDescent="0.25">
      <c r="A90" s="28">
        <v>74</v>
      </c>
      <c r="B90" s="27" t="s">
        <v>78</v>
      </c>
      <c r="C90" s="20" t="s">
        <v>109</v>
      </c>
      <c r="D90" s="21" t="s">
        <v>65</v>
      </c>
      <c r="E90" s="21" t="s">
        <v>73</v>
      </c>
      <c r="F90" s="18">
        <f>F91</f>
        <v>2</v>
      </c>
    </row>
    <row r="91" spans="1:6" ht="31.5" x14ac:dyDescent="0.25">
      <c r="A91" s="28">
        <v>75</v>
      </c>
      <c r="B91" s="27" t="s">
        <v>50</v>
      </c>
      <c r="C91" s="20" t="s">
        <v>109</v>
      </c>
      <c r="D91" s="21" t="s">
        <v>65</v>
      </c>
      <c r="E91" s="21" t="s">
        <v>16</v>
      </c>
      <c r="F91" s="18">
        <v>2</v>
      </c>
    </row>
    <row r="92" spans="1:6" ht="31.5" x14ac:dyDescent="0.25">
      <c r="A92" s="28">
        <v>76</v>
      </c>
      <c r="B92" s="23" t="s">
        <v>61</v>
      </c>
      <c r="C92" s="20" t="s">
        <v>110</v>
      </c>
      <c r="D92" s="21"/>
      <c r="E92" s="21"/>
      <c r="F92" s="22">
        <f>F93+F98+F108+F103</f>
        <v>2680.0998100000002</v>
      </c>
    </row>
    <row r="93" spans="1:6" ht="47.25" x14ac:dyDescent="0.25">
      <c r="A93" s="28">
        <v>77</v>
      </c>
      <c r="B93" s="23" t="s">
        <v>35</v>
      </c>
      <c r="C93" s="20" t="s">
        <v>111</v>
      </c>
      <c r="D93" s="21"/>
      <c r="E93" s="21"/>
      <c r="F93" s="22">
        <f>F95</f>
        <v>351.02381000000003</v>
      </c>
    </row>
    <row r="94" spans="1:6" ht="31.5" x14ac:dyDescent="0.25">
      <c r="A94" s="28">
        <v>78</v>
      </c>
      <c r="B94" s="23" t="s">
        <v>169</v>
      </c>
      <c r="C94" s="20" t="s">
        <v>111</v>
      </c>
      <c r="D94" s="21" t="s">
        <v>66</v>
      </c>
      <c r="E94" s="21"/>
      <c r="F94" s="22">
        <f>F95</f>
        <v>351.02381000000003</v>
      </c>
    </row>
    <row r="95" spans="1:6" ht="47.25" x14ac:dyDescent="0.25">
      <c r="A95" s="28">
        <v>79</v>
      </c>
      <c r="B95" s="23" t="s">
        <v>68</v>
      </c>
      <c r="C95" s="20" t="s">
        <v>111</v>
      </c>
      <c r="D95" s="21" t="s">
        <v>65</v>
      </c>
      <c r="E95" s="21"/>
      <c r="F95" s="22">
        <f>F96</f>
        <v>351.02381000000003</v>
      </c>
    </row>
    <row r="96" spans="1:6" ht="15.75" x14ac:dyDescent="0.25">
      <c r="A96" s="28">
        <v>80</v>
      </c>
      <c r="B96" s="23" t="s">
        <v>47</v>
      </c>
      <c r="C96" s="20" t="s">
        <v>111</v>
      </c>
      <c r="D96" s="21" t="s">
        <v>65</v>
      </c>
      <c r="E96" s="21" t="s">
        <v>72</v>
      </c>
      <c r="F96" s="22">
        <f>F97</f>
        <v>351.02381000000003</v>
      </c>
    </row>
    <row r="97" spans="1:6" ht="15.75" x14ac:dyDescent="0.25">
      <c r="A97" s="28">
        <v>81</v>
      </c>
      <c r="B97" s="24" t="s">
        <v>48</v>
      </c>
      <c r="C97" s="20" t="s">
        <v>111</v>
      </c>
      <c r="D97" s="21" t="s">
        <v>65</v>
      </c>
      <c r="E97" s="21" t="s">
        <v>28</v>
      </c>
      <c r="F97" s="22">
        <f>319.1+31.92381</f>
        <v>351.02381000000003</v>
      </c>
    </row>
    <row r="98" spans="1:6" ht="31.5" x14ac:dyDescent="0.25">
      <c r="A98" s="14">
        <v>82</v>
      </c>
      <c r="B98" s="23" t="s">
        <v>53</v>
      </c>
      <c r="C98" s="20" t="s">
        <v>112</v>
      </c>
      <c r="D98" s="21"/>
      <c r="E98" s="21"/>
      <c r="F98" s="22">
        <f>F100</f>
        <v>300</v>
      </c>
    </row>
    <row r="99" spans="1:6" ht="31.5" x14ac:dyDescent="0.25">
      <c r="A99" s="14">
        <v>83</v>
      </c>
      <c r="B99" s="23" t="s">
        <v>169</v>
      </c>
      <c r="C99" s="20" t="s">
        <v>112</v>
      </c>
      <c r="D99" s="21" t="s">
        <v>66</v>
      </c>
      <c r="E99" s="21"/>
      <c r="F99" s="22">
        <f>F100</f>
        <v>300</v>
      </c>
    </row>
    <row r="100" spans="1:6" ht="39" customHeight="1" x14ac:dyDescent="0.25">
      <c r="A100" s="14">
        <v>84</v>
      </c>
      <c r="B100" s="23" t="s">
        <v>68</v>
      </c>
      <c r="C100" s="20" t="s">
        <v>112</v>
      </c>
      <c r="D100" s="21" t="s">
        <v>65</v>
      </c>
      <c r="E100" s="21"/>
      <c r="F100" s="22">
        <f>F101</f>
        <v>300</v>
      </c>
    </row>
    <row r="101" spans="1:6" ht="15.75" x14ac:dyDescent="0.25">
      <c r="A101" s="14">
        <v>85</v>
      </c>
      <c r="B101" s="23" t="s">
        <v>47</v>
      </c>
      <c r="C101" s="20" t="s">
        <v>112</v>
      </c>
      <c r="D101" s="21" t="s">
        <v>65</v>
      </c>
      <c r="E101" s="21" t="s">
        <v>72</v>
      </c>
      <c r="F101" s="22">
        <f>F102</f>
        <v>300</v>
      </c>
    </row>
    <row r="102" spans="1:6" ht="15.75" x14ac:dyDescent="0.25">
      <c r="A102" s="14">
        <v>86</v>
      </c>
      <c r="B102" s="24" t="s">
        <v>48</v>
      </c>
      <c r="C102" s="16" t="s">
        <v>112</v>
      </c>
      <c r="D102" s="21" t="s">
        <v>65</v>
      </c>
      <c r="E102" s="21" t="s">
        <v>28</v>
      </c>
      <c r="F102" s="22">
        <f>100+200</f>
        <v>300</v>
      </c>
    </row>
    <row r="103" spans="1:6" ht="31.5" x14ac:dyDescent="0.25">
      <c r="A103" s="14">
        <v>87</v>
      </c>
      <c r="B103" s="47" t="s">
        <v>184</v>
      </c>
      <c r="C103" s="29" t="s">
        <v>183</v>
      </c>
      <c r="D103" s="21"/>
      <c r="E103" s="21"/>
      <c r="F103" s="22">
        <f>F104</f>
        <v>428.07600000000002</v>
      </c>
    </row>
    <row r="104" spans="1:6" ht="31.5" x14ac:dyDescent="0.25">
      <c r="A104" s="14">
        <v>88</v>
      </c>
      <c r="B104" s="23" t="s">
        <v>169</v>
      </c>
      <c r="C104" s="29" t="s">
        <v>183</v>
      </c>
      <c r="D104" s="21" t="s">
        <v>66</v>
      </c>
      <c r="E104" s="21"/>
      <c r="F104" s="22">
        <f>F105</f>
        <v>428.07600000000002</v>
      </c>
    </row>
    <row r="105" spans="1:6" ht="47.25" x14ac:dyDescent="0.25">
      <c r="A105" s="14">
        <v>89</v>
      </c>
      <c r="B105" s="23" t="s">
        <v>68</v>
      </c>
      <c r="C105" s="29" t="s">
        <v>183</v>
      </c>
      <c r="D105" s="21" t="s">
        <v>65</v>
      </c>
      <c r="E105" s="21"/>
      <c r="F105" s="22">
        <f>F106</f>
        <v>428.07600000000002</v>
      </c>
    </row>
    <row r="106" spans="1:6" ht="15.75" x14ac:dyDescent="0.25">
      <c r="A106" s="14">
        <v>90</v>
      </c>
      <c r="B106" s="23" t="s">
        <v>47</v>
      </c>
      <c r="C106" s="29" t="s">
        <v>183</v>
      </c>
      <c r="D106" s="21" t="s">
        <v>65</v>
      </c>
      <c r="E106" s="21" t="s">
        <v>72</v>
      </c>
      <c r="F106" s="22">
        <f>F107</f>
        <v>428.07600000000002</v>
      </c>
    </row>
    <row r="107" spans="1:6" ht="15.75" x14ac:dyDescent="0.25">
      <c r="A107" s="14">
        <v>91</v>
      </c>
      <c r="B107" s="23" t="s">
        <v>48</v>
      </c>
      <c r="C107" s="29" t="s">
        <v>183</v>
      </c>
      <c r="D107" s="21" t="s">
        <v>65</v>
      </c>
      <c r="E107" s="21" t="s">
        <v>28</v>
      </c>
      <c r="F107" s="22">
        <f>423+5.076</f>
        <v>428.07600000000002</v>
      </c>
    </row>
    <row r="108" spans="1:6" ht="47.25" x14ac:dyDescent="0.25">
      <c r="A108" s="14">
        <v>92</v>
      </c>
      <c r="B108" s="47" t="s">
        <v>185</v>
      </c>
      <c r="C108" s="29" t="s">
        <v>164</v>
      </c>
      <c r="D108" s="21"/>
      <c r="E108" s="21"/>
      <c r="F108" s="22">
        <f>F109</f>
        <v>1601</v>
      </c>
    </row>
    <row r="109" spans="1:6" ht="31.5" x14ac:dyDescent="0.25">
      <c r="A109" s="14">
        <v>93</v>
      </c>
      <c r="B109" s="23" t="s">
        <v>169</v>
      </c>
      <c r="C109" s="29" t="s">
        <v>164</v>
      </c>
      <c r="D109" s="21" t="s">
        <v>66</v>
      </c>
      <c r="E109" s="21"/>
      <c r="F109" s="22">
        <f>F110</f>
        <v>1601</v>
      </c>
    </row>
    <row r="110" spans="1:6" ht="47.25" x14ac:dyDescent="0.25">
      <c r="A110" s="14">
        <v>94</v>
      </c>
      <c r="B110" s="23" t="s">
        <v>68</v>
      </c>
      <c r="C110" s="29" t="s">
        <v>164</v>
      </c>
      <c r="D110" s="21" t="s">
        <v>65</v>
      </c>
      <c r="E110" s="21"/>
      <c r="F110" s="22">
        <f>F111</f>
        <v>1601</v>
      </c>
    </row>
    <row r="111" spans="1:6" ht="15.75" x14ac:dyDescent="0.25">
      <c r="A111" s="14">
        <v>95</v>
      </c>
      <c r="B111" s="23" t="s">
        <v>47</v>
      </c>
      <c r="C111" s="29" t="s">
        <v>164</v>
      </c>
      <c r="D111" s="21" t="s">
        <v>65</v>
      </c>
      <c r="E111" s="21" t="s">
        <v>72</v>
      </c>
      <c r="F111" s="22">
        <f>F112</f>
        <v>1601</v>
      </c>
    </row>
    <row r="112" spans="1:6" ht="15.75" x14ac:dyDescent="0.25">
      <c r="A112" s="14">
        <v>96</v>
      </c>
      <c r="B112" s="23" t="s">
        <v>48</v>
      </c>
      <c r="C112" s="29" t="s">
        <v>164</v>
      </c>
      <c r="D112" s="21" t="s">
        <v>65</v>
      </c>
      <c r="E112" s="21" t="s">
        <v>28</v>
      </c>
      <c r="F112" s="22">
        <f>19+1582+2.88-2.88</f>
        <v>1601</v>
      </c>
    </row>
    <row r="113" spans="1:7" ht="47.25" x14ac:dyDescent="0.25">
      <c r="A113" s="14">
        <v>97</v>
      </c>
      <c r="B113" s="15" t="s">
        <v>62</v>
      </c>
      <c r="C113" s="20" t="s">
        <v>113</v>
      </c>
      <c r="D113" s="21" t="s">
        <v>3</v>
      </c>
      <c r="E113" s="21"/>
      <c r="F113" s="22">
        <f>F114+F120</f>
        <v>100</v>
      </c>
    </row>
    <row r="114" spans="1:7" ht="31.5" x14ac:dyDescent="0.25">
      <c r="A114" s="14">
        <v>98</v>
      </c>
      <c r="B114" s="15" t="s">
        <v>63</v>
      </c>
      <c r="C114" s="20" t="s">
        <v>114</v>
      </c>
      <c r="D114" s="21" t="s">
        <v>3</v>
      </c>
      <c r="E114" s="21"/>
      <c r="F114" s="22">
        <f>+F117</f>
        <v>75</v>
      </c>
    </row>
    <row r="115" spans="1:7" ht="15.75" x14ac:dyDescent="0.25">
      <c r="A115" s="14">
        <v>99</v>
      </c>
      <c r="B115" s="15" t="s">
        <v>140</v>
      </c>
      <c r="C115" s="20" t="s">
        <v>115</v>
      </c>
      <c r="D115" s="21"/>
      <c r="E115" s="21"/>
      <c r="F115" s="22">
        <f>F117</f>
        <v>75</v>
      </c>
    </row>
    <row r="116" spans="1:7" ht="31.5" x14ac:dyDescent="0.25">
      <c r="A116" s="14">
        <v>100</v>
      </c>
      <c r="B116" s="23" t="s">
        <v>169</v>
      </c>
      <c r="C116" s="20" t="s">
        <v>115</v>
      </c>
      <c r="D116" s="21" t="s">
        <v>66</v>
      </c>
      <c r="E116" s="21"/>
      <c r="F116" s="22">
        <f>F117</f>
        <v>75</v>
      </c>
    </row>
    <row r="117" spans="1:7" ht="47.25" x14ac:dyDescent="0.25">
      <c r="A117" s="14">
        <v>101</v>
      </c>
      <c r="B117" s="23" t="s">
        <v>68</v>
      </c>
      <c r="C117" s="20" t="s">
        <v>115</v>
      </c>
      <c r="D117" s="21" t="s">
        <v>65</v>
      </c>
      <c r="E117" s="21"/>
      <c r="F117" s="22">
        <f>F119</f>
        <v>75</v>
      </c>
    </row>
    <row r="118" spans="1:7" ht="15.75" x14ac:dyDescent="0.25">
      <c r="A118" s="14">
        <v>102</v>
      </c>
      <c r="B118" s="23" t="s">
        <v>76</v>
      </c>
      <c r="C118" s="20" t="s">
        <v>115</v>
      </c>
      <c r="D118" s="21" t="s">
        <v>65</v>
      </c>
      <c r="E118" s="21" t="s">
        <v>74</v>
      </c>
      <c r="F118" s="22">
        <f>F119</f>
        <v>75</v>
      </c>
    </row>
    <row r="119" spans="1:7" ht="15.75" x14ac:dyDescent="0.25">
      <c r="A119" s="14">
        <v>103</v>
      </c>
      <c r="B119" s="23" t="s">
        <v>44</v>
      </c>
      <c r="C119" s="20" t="s">
        <v>115</v>
      </c>
      <c r="D119" s="21" t="s">
        <v>65</v>
      </c>
      <c r="E119" s="21" t="s">
        <v>23</v>
      </c>
      <c r="F119" s="22">
        <v>75</v>
      </c>
    </row>
    <row r="120" spans="1:7" ht="47.25" x14ac:dyDescent="0.25">
      <c r="A120" s="14">
        <v>104</v>
      </c>
      <c r="B120" s="23" t="s">
        <v>64</v>
      </c>
      <c r="C120" s="20" t="s">
        <v>116</v>
      </c>
      <c r="D120" s="21"/>
      <c r="E120" s="21"/>
      <c r="F120" s="22">
        <f>F123</f>
        <v>25</v>
      </c>
    </row>
    <row r="121" spans="1:7" ht="31.5" x14ac:dyDescent="0.25">
      <c r="A121" s="14">
        <v>105</v>
      </c>
      <c r="B121" s="23" t="s">
        <v>136</v>
      </c>
      <c r="C121" s="20" t="s">
        <v>117</v>
      </c>
      <c r="D121" s="21"/>
      <c r="E121" s="21"/>
      <c r="F121" s="22">
        <f>F122</f>
        <v>25</v>
      </c>
    </row>
    <row r="122" spans="1:7" ht="31.5" x14ac:dyDescent="0.25">
      <c r="A122" s="14">
        <v>106</v>
      </c>
      <c r="B122" s="23" t="s">
        <v>169</v>
      </c>
      <c r="C122" s="20" t="s">
        <v>117</v>
      </c>
      <c r="D122" s="21" t="s">
        <v>66</v>
      </c>
      <c r="E122" s="21"/>
      <c r="F122" s="22">
        <f>F123</f>
        <v>25</v>
      </c>
    </row>
    <row r="123" spans="1:7" ht="47.25" x14ac:dyDescent="0.25">
      <c r="A123" s="14">
        <v>107</v>
      </c>
      <c r="B123" s="23" t="s">
        <v>68</v>
      </c>
      <c r="C123" s="20" t="s">
        <v>117</v>
      </c>
      <c r="D123" s="21" t="s">
        <v>65</v>
      </c>
      <c r="E123" s="21"/>
      <c r="F123" s="22">
        <f>F124</f>
        <v>25</v>
      </c>
    </row>
    <row r="124" spans="1:7" ht="15.75" x14ac:dyDescent="0.25">
      <c r="A124" s="14">
        <v>108</v>
      </c>
      <c r="B124" s="23" t="s">
        <v>77</v>
      </c>
      <c r="C124" s="20" t="s">
        <v>117</v>
      </c>
      <c r="D124" s="21" t="str">
        <f>D119</f>
        <v>240</v>
      </c>
      <c r="E124" s="21" t="s">
        <v>75</v>
      </c>
      <c r="F124" s="22">
        <f>F125</f>
        <v>25</v>
      </c>
    </row>
    <row r="125" spans="1:7" ht="31.5" x14ac:dyDescent="0.25">
      <c r="A125" s="14">
        <v>109</v>
      </c>
      <c r="B125" s="23" t="s">
        <v>94</v>
      </c>
      <c r="C125" s="20" t="s">
        <v>117</v>
      </c>
      <c r="D125" s="21" t="s">
        <v>65</v>
      </c>
      <c r="E125" s="21" t="s">
        <v>26</v>
      </c>
      <c r="F125" s="22">
        <v>25</v>
      </c>
    </row>
    <row r="126" spans="1:7" ht="15.75" x14ac:dyDescent="0.25">
      <c r="A126" s="14">
        <v>110</v>
      </c>
      <c r="B126" s="23" t="s">
        <v>40</v>
      </c>
      <c r="C126" s="20" t="s">
        <v>118</v>
      </c>
      <c r="D126" s="21"/>
      <c r="E126" s="21"/>
      <c r="F126" s="22">
        <f>+F127+F218+F241+F246+F229+F133+F173+F234</f>
        <v>18383.12485</v>
      </c>
    </row>
    <row r="127" spans="1:7" ht="31.5" x14ac:dyDescent="0.25">
      <c r="A127" s="14">
        <v>111</v>
      </c>
      <c r="B127" s="23" t="s">
        <v>45</v>
      </c>
      <c r="C127" s="20" t="s">
        <v>119</v>
      </c>
      <c r="D127" s="21"/>
      <c r="E127" s="21"/>
      <c r="F127" s="22">
        <f>+F128+F143+F148+F153+F158+F168+F163+F183+F188+F193+F203+F138+F178+F208+F198+F213</f>
        <v>7073.9778500000002</v>
      </c>
      <c r="G127" s="3"/>
    </row>
    <row r="128" spans="1:7" ht="24" customHeight="1" x14ac:dyDescent="0.25">
      <c r="A128" s="14">
        <v>112</v>
      </c>
      <c r="B128" s="25" t="s">
        <v>6</v>
      </c>
      <c r="C128" s="20" t="s">
        <v>120</v>
      </c>
      <c r="D128" s="21"/>
      <c r="E128" s="21"/>
      <c r="F128" s="22">
        <f>F130</f>
        <v>762.55</v>
      </c>
    </row>
    <row r="129" spans="1:7" ht="82.5" customHeight="1" x14ac:dyDescent="0.25">
      <c r="A129" s="14">
        <v>113</v>
      </c>
      <c r="B129" s="23" t="s">
        <v>93</v>
      </c>
      <c r="C129" s="20" t="s">
        <v>120</v>
      </c>
      <c r="D129" s="21" t="s">
        <v>82</v>
      </c>
      <c r="E129" s="21"/>
      <c r="F129" s="22">
        <f>F130</f>
        <v>762.55</v>
      </c>
      <c r="G129" s="3"/>
    </row>
    <row r="130" spans="1:7" ht="32.25" customHeight="1" x14ac:dyDescent="0.25">
      <c r="A130" s="14">
        <v>114</v>
      </c>
      <c r="B130" s="30" t="s">
        <v>89</v>
      </c>
      <c r="C130" s="20" t="s">
        <v>121</v>
      </c>
      <c r="D130" s="21" t="s">
        <v>81</v>
      </c>
      <c r="E130" s="21"/>
      <c r="F130" s="22">
        <f>F131</f>
        <v>762.55</v>
      </c>
    </row>
    <row r="131" spans="1:7" ht="23.25" customHeight="1" x14ac:dyDescent="0.25">
      <c r="A131" s="14">
        <v>115</v>
      </c>
      <c r="B131" s="23" t="s">
        <v>90</v>
      </c>
      <c r="C131" s="20" t="s">
        <v>120</v>
      </c>
      <c r="D131" s="21" t="s">
        <v>81</v>
      </c>
      <c r="E131" s="21" t="s">
        <v>80</v>
      </c>
      <c r="F131" s="22">
        <f>F132</f>
        <v>762.55</v>
      </c>
      <c r="G131" s="3"/>
    </row>
    <row r="132" spans="1:7" ht="51" customHeight="1" x14ac:dyDescent="0.25">
      <c r="A132" s="14">
        <v>116</v>
      </c>
      <c r="B132" s="15" t="s">
        <v>4</v>
      </c>
      <c r="C132" s="20" t="s">
        <v>120</v>
      </c>
      <c r="D132" s="21" t="s">
        <v>81</v>
      </c>
      <c r="E132" s="21" t="s">
        <v>5</v>
      </c>
      <c r="F132" s="22">
        <v>762.55</v>
      </c>
    </row>
    <row r="133" spans="1:7" ht="66" customHeight="1" x14ac:dyDescent="0.25">
      <c r="A133" s="14">
        <v>117</v>
      </c>
      <c r="B133" s="49" t="s">
        <v>191</v>
      </c>
      <c r="C133" s="16" t="s">
        <v>200</v>
      </c>
      <c r="D133" s="21"/>
      <c r="E133" s="21"/>
      <c r="F133" s="22">
        <f>F135</f>
        <v>60.414999999999999</v>
      </c>
    </row>
    <row r="134" spans="1:7" ht="51" customHeight="1" x14ac:dyDescent="0.25">
      <c r="A134" s="14">
        <v>118</v>
      </c>
      <c r="B134" s="23" t="s">
        <v>93</v>
      </c>
      <c r="C134" s="16" t="s">
        <v>200</v>
      </c>
      <c r="D134" s="21" t="s">
        <v>82</v>
      </c>
      <c r="E134" s="21"/>
      <c r="F134" s="22">
        <f>F135</f>
        <v>60.414999999999999</v>
      </c>
    </row>
    <row r="135" spans="1:7" ht="51" customHeight="1" x14ac:dyDescent="0.25">
      <c r="A135" s="14">
        <v>119</v>
      </c>
      <c r="B135" s="30" t="s">
        <v>89</v>
      </c>
      <c r="C135" s="16" t="s">
        <v>200</v>
      </c>
      <c r="D135" s="21" t="s">
        <v>81</v>
      </c>
      <c r="E135" s="21"/>
      <c r="F135" s="22">
        <f>F136</f>
        <v>60.414999999999999</v>
      </c>
    </row>
    <row r="136" spans="1:7" ht="18" customHeight="1" x14ac:dyDescent="0.25">
      <c r="A136" s="14">
        <v>120</v>
      </c>
      <c r="B136" s="23" t="s">
        <v>90</v>
      </c>
      <c r="C136" s="16" t="s">
        <v>200</v>
      </c>
      <c r="D136" s="21" t="s">
        <v>81</v>
      </c>
      <c r="E136" s="21" t="s">
        <v>80</v>
      </c>
      <c r="F136" s="22">
        <f>F137</f>
        <v>60.414999999999999</v>
      </c>
    </row>
    <row r="137" spans="1:7" ht="51" customHeight="1" x14ac:dyDescent="0.25">
      <c r="A137" s="14">
        <v>121</v>
      </c>
      <c r="B137" s="15" t="s">
        <v>4</v>
      </c>
      <c r="C137" s="16" t="s">
        <v>200</v>
      </c>
      <c r="D137" s="21" t="s">
        <v>81</v>
      </c>
      <c r="E137" s="21" t="s">
        <v>5</v>
      </c>
      <c r="F137" s="22">
        <v>60.414999999999999</v>
      </c>
    </row>
    <row r="138" spans="1:7" ht="72.75" customHeight="1" x14ac:dyDescent="0.25">
      <c r="A138" s="28">
        <v>122</v>
      </c>
      <c r="B138" s="27" t="s">
        <v>179</v>
      </c>
      <c r="C138" s="31" t="s">
        <v>201</v>
      </c>
      <c r="D138" s="21" t="s">
        <v>3</v>
      </c>
      <c r="E138" s="21"/>
      <c r="F138" s="22">
        <f>F139</f>
        <v>79.7</v>
      </c>
    </row>
    <row r="139" spans="1:7" ht="51" customHeight="1" x14ac:dyDescent="0.25">
      <c r="A139" s="28">
        <v>123</v>
      </c>
      <c r="B139" s="23" t="s">
        <v>93</v>
      </c>
      <c r="C139" s="31" t="s">
        <v>201</v>
      </c>
      <c r="D139" s="19" t="s">
        <v>82</v>
      </c>
      <c r="E139" s="21"/>
      <c r="F139" s="22">
        <f>F140</f>
        <v>79.7</v>
      </c>
    </row>
    <row r="140" spans="1:7" ht="51" customHeight="1" x14ac:dyDescent="0.25">
      <c r="A140" s="28">
        <v>124</v>
      </c>
      <c r="B140" s="30" t="s">
        <v>89</v>
      </c>
      <c r="C140" s="31" t="s">
        <v>201</v>
      </c>
      <c r="D140" s="19" t="s">
        <v>81</v>
      </c>
      <c r="E140" s="21"/>
      <c r="F140" s="22">
        <f>F141</f>
        <v>79.7</v>
      </c>
    </row>
    <row r="141" spans="1:7" ht="23.25" customHeight="1" x14ac:dyDescent="0.25">
      <c r="A141" s="28">
        <v>125</v>
      </c>
      <c r="B141" s="23" t="s">
        <v>90</v>
      </c>
      <c r="C141" s="31" t="s">
        <v>201</v>
      </c>
      <c r="D141" s="19" t="s">
        <v>81</v>
      </c>
      <c r="E141" s="19" t="s">
        <v>80</v>
      </c>
      <c r="F141" s="22">
        <f>F142</f>
        <v>79.7</v>
      </c>
    </row>
    <row r="142" spans="1:7" ht="51" customHeight="1" x14ac:dyDescent="0.25">
      <c r="A142" s="28">
        <v>126</v>
      </c>
      <c r="B142" s="23" t="s">
        <v>7</v>
      </c>
      <c r="C142" s="31" t="s">
        <v>201</v>
      </c>
      <c r="D142" s="19" t="s">
        <v>81</v>
      </c>
      <c r="E142" s="19" t="s">
        <v>8</v>
      </c>
      <c r="F142" s="22">
        <f>79.685+0.015</f>
        <v>79.7</v>
      </c>
    </row>
    <row r="143" spans="1:7" ht="63" x14ac:dyDescent="0.25">
      <c r="A143" s="28">
        <v>127</v>
      </c>
      <c r="B143" s="27" t="s">
        <v>178</v>
      </c>
      <c r="C143" s="31" t="s">
        <v>142</v>
      </c>
      <c r="D143" s="21" t="s">
        <v>3</v>
      </c>
      <c r="E143" s="21"/>
      <c r="F143" s="22">
        <f>F144</f>
        <v>99.892480000000006</v>
      </c>
      <c r="G143" s="4"/>
    </row>
    <row r="144" spans="1:7" ht="78.75" x14ac:dyDescent="0.25">
      <c r="A144" s="14">
        <v>128</v>
      </c>
      <c r="B144" s="23" t="s">
        <v>93</v>
      </c>
      <c r="C144" s="31" t="s">
        <v>142</v>
      </c>
      <c r="D144" s="19" t="s">
        <v>82</v>
      </c>
      <c r="E144" s="21"/>
      <c r="F144" s="22">
        <f>F145</f>
        <v>99.892480000000006</v>
      </c>
      <c r="G144" s="4"/>
    </row>
    <row r="145" spans="1:7" ht="31.5" x14ac:dyDescent="0.25">
      <c r="A145" s="14">
        <v>129</v>
      </c>
      <c r="B145" s="30" t="s">
        <v>89</v>
      </c>
      <c r="C145" s="31" t="s">
        <v>142</v>
      </c>
      <c r="D145" s="19" t="s">
        <v>81</v>
      </c>
      <c r="E145" s="21"/>
      <c r="F145" s="22">
        <f>F146</f>
        <v>99.892480000000006</v>
      </c>
      <c r="G145" s="4"/>
    </row>
    <row r="146" spans="1:7" ht="27.75" customHeight="1" x14ac:dyDescent="0.25">
      <c r="A146" s="14">
        <v>130</v>
      </c>
      <c r="B146" s="23" t="s">
        <v>90</v>
      </c>
      <c r="C146" s="31" t="s">
        <v>142</v>
      </c>
      <c r="D146" s="19" t="s">
        <v>81</v>
      </c>
      <c r="E146" s="19" t="s">
        <v>80</v>
      </c>
      <c r="F146" s="22">
        <f>F147</f>
        <v>99.892480000000006</v>
      </c>
      <c r="G146" s="4"/>
    </row>
    <row r="147" spans="1:7" ht="63" x14ac:dyDescent="0.25">
      <c r="A147" s="14">
        <v>131</v>
      </c>
      <c r="B147" s="23" t="s">
        <v>7</v>
      </c>
      <c r="C147" s="31" t="s">
        <v>142</v>
      </c>
      <c r="D147" s="19" t="s">
        <v>81</v>
      </c>
      <c r="E147" s="19" t="s">
        <v>8</v>
      </c>
      <c r="F147" s="22">
        <f>76.5483+23.34418</f>
        <v>99.892480000000006</v>
      </c>
      <c r="G147" s="4"/>
    </row>
    <row r="148" spans="1:7" ht="15.75" x14ac:dyDescent="0.25">
      <c r="A148" s="28">
        <v>132</v>
      </c>
      <c r="B148" s="38" t="s">
        <v>171</v>
      </c>
      <c r="C148" s="20" t="s">
        <v>122</v>
      </c>
      <c r="D148" s="21" t="s">
        <v>3</v>
      </c>
      <c r="E148" s="21"/>
      <c r="F148" s="22">
        <f>F149</f>
        <v>2906.99</v>
      </c>
      <c r="G148" s="4"/>
    </row>
    <row r="149" spans="1:7" ht="78.75" x14ac:dyDescent="0.25">
      <c r="A149" s="28">
        <v>133</v>
      </c>
      <c r="B149" s="23" t="s">
        <v>93</v>
      </c>
      <c r="C149" s="20" t="s">
        <v>122</v>
      </c>
      <c r="D149" s="21" t="s">
        <v>82</v>
      </c>
      <c r="E149" s="21"/>
      <c r="F149" s="22">
        <f>F150</f>
        <v>2906.99</v>
      </c>
      <c r="G149" s="4"/>
    </row>
    <row r="150" spans="1:7" ht="31.5" x14ac:dyDescent="0.25">
      <c r="A150" s="28">
        <v>134</v>
      </c>
      <c r="B150" s="30" t="s">
        <v>89</v>
      </c>
      <c r="C150" s="20" t="s">
        <v>122</v>
      </c>
      <c r="D150" s="21" t="s">
        <v>81</v>
      </c>
      <c r="E150" s="21"/>
      <c r="F150" s="22">
        <f>F151</f>
        <v>2906.99</v>
      </c>
    </row>
    <row r="151" spans="1:7" ht="15.75" x14ac:dyDescent="0.25">
      <c r="A151" s="28">
        <v>135</v>
      </c>
      <c r="B151" s="23" t="s">
        <v>90</v>
      </c>
      <c r="C151" s="20" t="s">
        <v>122</v>
      </c>
      <c r="D151" s="21" t="s">
        <v>81</v>
      </c>
      <c r="E151" s="21" t="s">
        <v>80</v>
      </c>
      <c r="F151" s="22">
        <f>F152</f>
        <v>2906.99</v>
      </c>
    </row>
    <row r="152" spans="1:7" ht="63" x14ac:dyDescent="0.25">
      <c r="A152" s="28">
        <v>136</v>
      </c>
      <c r="B152" s="23" t="s">
        <v>7</v>
      </c>
      <c r="C152" s="20" t="s">
        <v>122</v>
      </c>
      <c r="D152" s="21" t="s">
        <v>81</v>
      </c>
      <c r="E152" s="21" t="s">
        <v>8</v>
      </c>
      <c r="F152" s="22">
        <f>2201.19+670.8+20+15</f>
        <v>2906.99</v>
      </c>
    </row>
    <row r="153" spans="1:7" ht="15.75" x14ac:dyDescent="0.25">
      <c r="A153" s="28">
        <v>137</v>
      </c>
      <c r="B153" s="15" t="s">
        <v>171</v>
      </c>
      <c r="C153" s="20" t="s">
        <v>122</v>
      </c>
      <c r="D153" s="21"/>
      <c r="E153" s="21"/>
      <c r="F153" s="22">
        <f>F154</f>
        <v>880.20153000000005</v>
      </c>
    </row>
    <row r="154" spans="1:7" ht="31.5" x14ac:dyDescent="0.25">
      <c r="A154" s="28">
        <v>138</v>
      </c>
      <c r="B154" s="23" t="s">
        <v>169</v>
      </c>
      <c r="C154" s="20" t="s">
        <v>122</v>
      </c>
      <c r="D154" s="21" t="s">
        <v>66</v>
      </c>
      <c r="E154" s="21"/>
      <c r="F154" s="22">
        <f>F155</f>
        <v>880.20153000000005</v>
      </c>
    </row>
    <row r="155" spans="1:7" ht="47.25" x14ac:dyDescent="0.25">
      <c r="A155" s="28">
        <v>139</v>
      </c>
      <c r="B155" s="23" t="s">
        <v>68</v>
      </c>
      <c r="C155" s="20" t="s">
        <v>122</v>
      </c>
      <c r="D155" s="21" t="s">
        <v>65</v>
      </c>
      <c r="E155" s="21"/>
      <c r="F155" s="22">
        <f>F156</f>
        <v>880.20153000000005</v>
      </c>
    </row>
    <row r="156" spans="1:7" ht="15.75" x14ac:dyDescent="0.25">
      <c r="A156" s="28">
        <v>140</v>
      </c>
      <c r="B156" s="23" t="s">
        <v>90</v>
      </c>
      <c r="C156" s="20" t="s">
        <v>122</v>
      </c>
      <c r="D156" s="21" t="s">
        <v>65</v>
      </c>
      <c r="E156" s="21" t="s">
        <v>80</v>
      </c>
      <c r="F156" s="22">
        <f>F157</f>
        <v>880.20153000000005</v>
      </c>
    </row>
    <row r="157" spans="1:7" ht="63" x14ac:dyDescent="0.25">
      <c r="A157" s="28">
        <v>141</v>
      </c>
      <c r="B157" s="23" t="s">
        <v>7</v>
      </c>
      <c r="C157" s="20" t="s">
        <v>122</v>
      </c>
      <c r="D157" s="21" t="s">
        <v>65</v>
      </c>
      <c r="E157" s="21" t="s">
        <v>8</v>
      </c>
      <c r="F157" s="22">
        <f>880.20153</f>
        <v>880.20153000000005</v>
      </c>
    </row>
    <row r="158" spans="1:7" ht="15.75" x14ac:dyDescent="0.25">
      <c r="A158" s="28">
        <v>142</v>
      </c>
      <c r="B158" s="15" t="s">
        <v>171</v>
      </c>
      <c r="C158" s="20" t="s">
        <v>122</v>
      </c>
      <c r="D158" s="21"/>
      <c r="E158" s="21"/>
      <c r="F158" s="22">
        <f>F159</f>
        <v>3</v>
      </c>
    </row>
    <row r="159" spans="1:7" ht="15.75" x14ac:dyDescent="0.25">
      <c r="A159" s="28">
        <v>143</v>
      </c>
      <c r="B159" s="23" t="s">
        <v>92</v>
      </c>
      <c r="C159" s="20" t="s">
        <v>122</v>
      </c>
      <c r="D159" s="21" t="s">
        <v>84</v>
      </c>
      <c r="E159" s="21"/>
      <c r="F159" s="22">
        <f>F160</f>
        <v>3</v>
      </c>
    </row>
    <row r="160" spans="1:7" ht="15.75" x14ac:dyDescent="0.25">
      <c r="A160" s="28">
        <v>144</v>
      </c>
      <c r="B160" s="15" t="s">
        <v>131</v>
      </c>
      <c r="C160" s="20" t="s">
        <v>122</v>
      </c>
      <c r="D160" s="19" t="s">
        <v>141</v>
      </c>
      <c r="E160" s="21"/>
      <c r="F160" s="22">
        <f>F161</f>
        <v>3</v>
      </c>
    </row>
    <row r="161" spans="1:6" ht="15.75" x14ac:dyDescent="0.25">
      <c r="A161" s="28">
        <v>145</v>
      </c>
      <c r="B161" s="23" t="s">
        <v>90</v>
      </c>
      <c r="C161" s="20" t="s">
        <v>122</v>
      </c>
      <c r="D161" s="19" t="s">
        <v>141</v>
      </c>
      <c r="E161" s="21" t="s">
        <v>80</v>
      </c>
      <c r="F161" s="22">
        <f>F162</f>
        <v>3</v>
      </c>
    </row>
    <row r="162" spans="1:6" ht="63" x14ac:dyDescent="0.25">
      <c r="A162" s="28">
        <v>146</v>
      </c>
      <c r="B162" s="23" t="s">
        <v>7</v>
      </c>
      <c r="C162" s="20" t="s">
        <v>122</v>
      </c>
      <c r="D162" s="19" t="s">
        <v>141</v>
      </c>
      <c r="E162" s="21" t="s">
        <v>8</v>
      </c>
      <c r="F162" s="22">
        <v>3</v>
      </c>
    </row>
    <row r="163" spans="1:6" ht="15.75" x14ac:dyDescent="0.25">
      <c r="A163" s="28">
        <v>147</v>
      </c>
      <c r="B163" s="15" t="s">
        <v>171</v>
      </c>
      <c r="C163" s="20" t="s">
        <v>122</v>
      </c>
      <c r="D163" s="21"/>
      <c r="E163" s="21"/>
      <c r="F163" s="22">
        <f>F164</f>
        <v>6</v>
      </c>
    </row>
    <row r="164" spans="1:6" ht="15.75" x14ac:dyDescent="0.25">
      <c r="A164" s="28">
        <v>148</v>
      </c>
      <c r="B164" s="23" t="s">
        <v>92</v>
      </c>
      <c r="C164" s="20" t="s">
        <v>122</v>
      </c>
      <c r="D164" s="21" t="s">
        <v>84</v>
      </c>
      <c r="E164" s="21"/>
      <c r="F164" s="22">
        <f>F165</f>
        <v>6</v>
      </c>
    </row>
    <row r="165" spans="1:6" ht="15.75" x14ac:dyDescent="0.25">
      <c r="A165" s="28">
        <v>149</v>
      </c>
      <c r="B165" s="15" t="s">
        <v>170</v>
      </c>
      <c r="C165" s="20" t="s">
        <v>122</v>
      </c>
      <c r="D165" s="21" t="s">
        <v>83</v>
      </c>
      <c r="E165" s="21"/>
      <c r="F165" s="22">
        <f>F166</f>
        <v>6</v>
      </c>
    </row>
    <row r="166" spans="1:6" ht="15.75" x14ac:dyDescent="0.25">
      <c r="A166" s="28">
        <v>150</v>
      </c>
      <c r="B166" s="23" t="s">
        <v>90</v>
      </c>
      <c r="C166" s="20" t="s">
        <v>122</v>
      </c>
      <c r="D166" s="21" t="s">
        <v>83</v>
      </c>
      <c r="E166" s="21" t="s">
        <v>80</v>
      </c>
      <c r="F166" s="22">
        <f>F167</f>
        <v>6</v>
      </c>
    </row>
    <row r="167" spans="1:6" ht="63" x14ac:dyDescent="0.25">
      <c r="A167" s="28">
        <v>151</v>
      </c>
      <c r="B167" s="23" t="s">
        <v>7</v>
      </c>
      <c r="C167" s="20" t="s">
        <v>122</v>
      </c>
      <c r="D167" s="21" t="s">
        <v>83</v>
      </c>
      <c r="E167" s="21" t="s">
        <v>8</v>
      </c>
      <c r="F167" s="22">
        <f>10-4</f>
        <v>6</v>
      </c>
    </row>
    <row r="168" spans="1:6" ht="31.5" x14ac:dyDescent="0.25">
      <c r="A168" s="28">
        <v>152</v>
      </c>
      <c r="B168" s="15" t="s">
        <v>172</v>
      </c>
      <c r="C168" s="20" t="s">
        <v>123</v>
      </c>
      <c r="D168" s="21" t="s">
        <v>3</v>
      </c>
      <c r="E168" s="21"/>
      <c r="F168" s="22">
        <f>F170</f>
        <v>825.57</v>
      </c>
    </row>
    <row r="169" spans="1:6" ht="78.75" x14ac:dyDescent="0.25">
      <c r="A169" s="28">
        <v>153</v>
      </c>
      <c r="B169" s="23" t="s">
        <v>93</v>
      </c>
      <c r="C169" s="20" t="s">
        <v>123</v>
      </c>
      <c r="D169" s="21" t="s">
        <v>82</v>
      </c>
      <c r="E169" s="21"/>
      <c r="F169" s="22">
        <f>F170</f>
        <v>825.57</v>
      </c>
    </row>
    <row r="170" spans="1:6" ht="31.5" x14ac:dyDescent="0.25">
      <c r="A170" s="28">
        <v>154</v>
      </c>
      <c r="B170" s="23" t="s">
        <v>89</v>
      </c>
      <c r="C170" s="20" t="s">
        <v>123</v>
      </c>
      <c r="D170" s="21" t="s">
        <v>81</v>
      </c>
      <c r="E170" s="21"/>
      <c r="F170" s="22">
        <f>F171</f>
        <v>825.57</v>
      </c>
    </row>
    <row r="171" spans="1:6" ht="15.75" x14ac:dyDescent="0.25">
      <c r="A171" s="28">
        <v>155</v>
      </c>
      <c r="B171" s="23" t="s">
        <v>90</v>
      </c>
      <c r="C171" s="20" t="s">
        <v>123</v>
      </c>
      <c r="D171" s="21" t="s">
        <v>81</v>
      </c>
      <c r="E171" s="21" t="s">
        <v>80</v>
      </c>
      <c r="F171" s="22">
        <f>F172</f>
        <v>825.57</v>
      </c>
    </row>
    <row r="172" spans="1:6" ht="63" x14ac:dyDescent="0.25">
      <c r="A172" s="28">
        <v>156</v>
      </c>
      <c r="B172" s="23" t="s">
        <v>7</v>
      </c>
      <c r="C172" s="20" t="s">
        <v>123</v>
      </c>
      <c r="D172" s="21" t="s">
        <v>81</v>
      </c>
      <c r="E172" s="21" t="s">
        <v>8</v>
      </c>
      <c r="F172" s="22">
        <f>536.37+161.98+3+124.22</f>
        <v>825.57</v>
      </c>
    </row>
    <row r="173" spans="1:6" ht="69" customHeight="1" x14ac:dyDescent="0.25">
      <c r="A173" s="28">
        <v>157</v>
      </c>
      <c r="B173" s="47" t="s">
        <v>191</v>
      </c>
      <c r="C173" s="16" t="s">
        <v>200</v>
      </c>
      <c r="D173" s="21" t="s">
        <v>3</v>
      </c>
      <c r="E173" s="21"/>
      <c r="F173" s="22">
        <f>F175</f>
        <v>413.685</v>
      </c>
    </row>
    <row r="174" spans="1:6" ht="78.75" x14ac:dyDescent="0.25">
      <c r="A174" s="28">
        <v>158</v>
      </c>
      <c r="B174" s="23" t="s">
        <v>93</v>
      </c>
      <c r="C174" s="16" t="s">
        <v>200</v>
      </c>
      <c r="D174" s="21" t="s">
        <v>82</v>
      </c>
      <c r="E174" s="21"/>
      <c r="F174" s="22">
        <f>F175</f>
        <v>413.685</v>
      </c>
    </row>
    <row r="175" spans="1:6" ht="31.5" x14ac:dyDescent="0.25">
      <c r="A175" s="28">
        <v>159</v>
      </c>
      <c r="B175" s="23" t="s">
        <v>89</v>
      </c>
      <c r="C175" s="16" t="s">
        <v>200</v>
      </c>
      <c r="D175" s="21" t="s">
        <v>81</v>
      </c>
      <c r="E175" s="21"/>
      <c r="F175" s="22">
        <f>F176</f>
        <v>413.685</v>
      </c>
    </row>
    <row r="176" spans="1:6" ht="15.75" x14ac:dyDescent="0.25">
      <c r="A176" s="28">
        <v>160</v>
      </c>
      <c r="B176" s="23" t="s">
        <v>90</v>
      </c>
      <c r="C176" s="16" t="s">
        <v>200</v>
      </c>
      <c r="D176" s="21" t="s">
        <v>81</v>
      </c>
      <c r="E176" s="21" t="s">
        <v>80</v>
      </c>
      <c r="F176" s="22">
        <f>F177</f>
        <v>413.685</v>
      </c>
    </row>
    <row r="177" spans="1:6" ht="63" x14ac:dyDescent="0.25">
      <c r="A177" s="28">
        <v>161</v>
      </c>
      <c r="B177" s="23" t="s">
        <v>7</v>
      </c>
      <c r="C177" s="16" t="s">
        <v>200</v>
      </c>
      <c r="D177" s="21" t="s">
        <v>81</v>
      </c>
      <c r="E177" s="21" t="s">
        <v>8</v>
      </c>
      <c r="F177" s="22">
        <v>413.685</v>
      </c>
    </row>
    <row r="178" spans="1:6" ht="15.75" x14ac:dyDescent="0.25">
      <c r="A178" s="34">
        <v>162</v>
      </c>
      <c r="B178" s="38" t="s">
        <v>171</v>
      </c>
      <c r="C178" s="41" t="s">
        <v>122</v>
      </c>
      <c r="D178" s="42"/>
      <c r="E178" s="42"/>
      <c r="F178" s="43">
        <f>F179</f>
        <v>200</v>
      </c>
    </row>
    <row r="179" spans="1:6" ht="31.5" x14ac:dyDescent="0.25">
      <c r="A179" s="34">
        <v>163</v>
      </c>
      <c r="B179" s="44" t="s">
        <v>169</v>
      </c>
      <c r="C179" s="41" t="s">
        <v>122</v>
      </c>
      <c r="D179" s="42" t="s">
        <v>66</v>
      </c>
      <c r="E179" s="42"/>
      <c r="F179" s="43">
        <f>F180</f>
        <v>200</v>
      </c>
    </row>
    <row r="180" spans="1:6" ht="47.25" x14ac:dyDescent="0.25">
      <c r="A180" s="34">
        <v>164</v>
      </c>
      <c r="B180" s="44" t="s">
        <v>68</v>
      </c>
      <c r="C180" s="41" t="s">
        <v>122</v>
      </c>
      <c r="D180" s="42" t="s">
        <v>65</v>
      </c>
      <c r="E180" s="42"/>
      <c r="F180" s="43">
        <f>F181</f>
        <v>200</v>
      </c>
    </row>
    <row r="181" spans="1:6" ht="15.75" x14ac:dyDescent="0.25">
      <c r="A181" s="34">
        <v>165</v>
      </c>
      <c r="B181" s="44" t="s">
        <v>90</v>
      </c>
      <c r="C181" s="41" t="s">
        <v>122</v>
      </c>
      <c r="D181" s="42" t="s">
        <v>65</v>
      </c>
      <c r="E181" s="42" t="s">
        <v>80</v>
      </c>
      <c r="F181" s="43">
        <f>F182</f>
        <v>200</v>
      </c>
    </row>
    <row r="182" spans="1:6" ht="15.75" x14ac:dyDescent="0.25">
      <c r="A182" s="34">
        <v>166</v>
      </c>
      <c r="B182" s="33" t="s">
        <v>177</v>
      </c>
      <c r="C182" s="41" t="s">
        <v>122</v>
      </c>
      <c r="D182" s="42" t="s">
        <v>65</v>
      </c>
      <c r="E182" s="45" t="s">
        <v>176</v>
      </c>
      <c r="F182" s="43">
        <f>100+100</f>
        <v>200</v>
      </c>
    </row>
    <row r="183" spans="1:6" ht="15.75" x14ac:dyDescent="0.25">
      <c r="A183" s="35">
        <v>167</v>
      </c>
      <c r="B183" s="26" t="s">
        <v>133</v>
      </c>
      <c r="C183" s="20" t="str">
        <f>C185</f>
        <v>9010080110</v>
      </c>
      <c r="D183" s="21"/>
      <c r="E183" s="21"/>
      <c r="F183" s="22">
        <f>F185</f>
        <v>50</v>
      </c>
    </row>
    <row r="184" spans="1:6" ht="15.75" x14ac:dyDescent="0.25">
      <c r="A184" s="35">
        <v>168</v>
      </c>
      <c r="B184" s="23" t="s">
        <v>92</v>
      </c>
      <c r="C184" s="20" t="s">
        <v>124</v>
      </c>
      <c r="D184" s="21" t="s">
        <v>84</v>
      </c>
      <c r="E184" s="21"/>
      <c r="F184" s="22">
        <f>F185</f>
        <v>50</v>
      </c>
    </row>
    <row r="185" spans="1:6" ht="15.75" x14ac:dyDescent="0.25">
      <c r="A185" s="35">
        <v>169</v>
      </c>
      <c r="B185" s="26" t="s">
        <v>39</v>
      </c>
      <c r="C185" s="20" t="s">
        <v>124</v>
      </c>
      <c r="D185" s="21" t="s">
        <v>30</v>
      </c>
      <c r="E185" s="21"/>
      <c r="F185" s="22">
        <f>F187</f>
        <v>50</v>
      </c>
    </row>
    <row r="186" spans="1:6" ht="15.75" x14ac:dyDescent="0.25">
      <c r="A186" s="35">
        <v>170</v>
      </c>
      <c r="B186" s="32" t="s">
        <v>90</v>
      </c>
      <c r="C186" s="20" t="s">
        <v>124</v>
      </c>
      <c r="D186" s="21" t="s">
        <v>30</v>
      </c>
      <c r="E186" s="21" t="s">
        <v>80</v>
      </c>
      <c r="F186" s="22">
        <f>F187</f>
        <v>50</v>
      </c>
    </row>
    <row r="187" spans="1:6" ht="15.75" x14ac:dyDescent="0.25">
      <c r="A187" s="35">
        <v>171</v>
      </c>
      <c r="B187" s="23" t="s">
        <v>9</v>
      </c>
      <c r="C187" s="20" t="s">
        <v>124</v>
      </c>
      <c r="D187" s="21" t="s">
        <v>30</v>
      </c>
      <c r="E187" s="21" t="s">
        <v>10</v>
      </c>
      <c r="F187" s="22">
        <v>50</v>
      </c>
    </row>
    <row r="188" spans="1:6" ht="47.25" x14ac:dyDescent="0.25">
      <c r="A188" s="35">
        <v>172</v>
      </c>
      <c r="B188" s="23" t="s">
        <v>12</v>
      </c>
      <c r="C188" s="20" t="s">
        <v>125</v>
      </c>
      <c r="D188" s="21"/>
      <c r="E188" s="21"/>
      <c r="F188" s="22">
        <f>F190</f>
        <v>19.3</v>
      </c>
    </row>
    <row r="189" spans="1:6" ht="31.5" x14ac:dyDescent="0.25">
      <c r="A189" s="35">
        <v>173</v>
      </c>
      <c r="B189" s="23" t="s">
        <v>169</v>
      </c>
      <c r="C189" s="20" t="s">
        <v>125</v>
      </c>
      <c r="D189" s="21" t="s">
        <v>66</v>
      </c>
      <c r="E189" s="21"/>
      <c r="F189" s="22">
        <f>F190</f>
        <v>19.3</v>
      </c>
    </row>
    <row r="190" spans="1:6" ht="47.25" x14ac:dyDescent="0.25">
      <c r="A190" s="35">
        <v>174</v>
      </c>
      <c r="B190" s="23" t="s">
        <v>68</v>
      </c>
      <c r="C190" s="20" t="s">
        <v>125</v>
      </c>
      <c r="D190" s="21" t="s">
        <v>65</v>
      </c>
      <c r="E190" s="21"/>
      <c r="F190" s="22">
        <f>F191</f>
        <v>19.3</v>
      </c>
    </row>
    <row r="191" spans="1:6" ht="15.75" x14ac:dyDescent="0.25">
      <c r="A191" s="35">
        <v>175</v>
      </c>
      <c r="B191" s="32" t="s">
        <v>90</v>
      </c>
      <c r="C191" s="20" t="s">
        <v>125</v>
      </c>
      <c r="D191" s="21" t="s">
        <v>65</v>
      </c>
      <c r="E191" s="21" t="s">
        <v>80</v>
      </c>
      <c r="F191" s="22">
        <f>F192</f>
        <v>19.3</v>
      </c>
    </row>
    <row r="192" spans="1:6" ht="15.75" x14ac:dyDescent="0.25">
      <c r="A192" s="35">
        <v>176</v>
      </c>
      <c r="B192" s="32" t="s">
        <v>43</v>
      </c>
      <c r="C192" s="20" t="s">
        <v>125</v>
      </c>
      <c r="D192" s="21" t="s">
        <v>65</v>
      </c>
      <c r="E192" s="21" t="s">
        <v>11</v>
      </c>
      <c r="F192" s="22">
        <f>17.6+1.7</f>
        <v>19.3</v>
      </c>
    </row>
    <row r="193" spans="1:6" ht="47.25" x14ac:dyDescent="0.25">
      <c r="A193" s="35">
        <v>177</v>
      </c>
      <c r="B193" s="23" t="s">
        <v>31</v>
      </c>
      <c r="C193" s="20" t="s">
        <v>126</v>
      </c>
      <c r="D193" s="21"/>
      <c r="E193" s="21"/>
      <c r="F193" s="22">
        <f>F195</f>
        <v>4.2290000000000001</v>
      </c>
    </row>
    <row r="194" spans="1:6" ht="15.75" x14ac:dyDescent="0.25">
      <c r="A194" s="35">
        <v>178</v>
      </c>
      <c r="B194" s="23" t="s">
        <v>92</v>
      </c>
      <c r="C194" s="20" t="s">
        <v>126</v>
      </c>
      <c r="D194" s="21" t="s">
        <v>84</v>
      </c>
      <c r="E194" s="21"/>
      <c r="F194" s="22">
        <f>F195</f>
        <v>4.2290000000000001</v>
      </c>
    </row>
    <row r="195" spans="1:6" ht="15.75" x14ac:dyDescent="0.25">
      <c r="A195" s="35">
        <v>179</v>
      </c>
      <c r="B195" s="15" t="s">
        <v>170</v>
      </c>
      <c r="C195" s="20" t="s">
        <v>126</v>
      </c>
      <c r="D195" s="21" t="s">
        <v>83</v>
      </c>
      <c r="E195" s="21"/>
      <c r="F195" s="22">
        <f>F196</f>
        <v>4.2290000000000001</v>
      </c>
    </row>
    <row r="196" spans="1:6" ht="15.75" x14ac:dyDescent="0.25">
      <c r="A196" s="35">
        <v>180</v>
      </c>
      <c r="B196" s="32" t="s">
        <v>90</v>
      </c>
      <c r="C196" s="20" t="s">
        <v>126</v>
      </c>
      <c r="D196" s="21" t="s">
        <v>83</v>
      </c>
      <c r="E196" s="21" t="s">
        <v>80</v>
      </c>
      <c r="F196" s="22">
        <f>F197</f>
        <v>4.2290000000000001</v>
      </c>
    </row>
    <row r="197" spans="1:6" ht="15.75" x14ac:dyDescent="0.25">
      <c r="A197" s="35">
        <v>181</v>
      </c>
      <c r="B197" s="32" t="s">
        <v>43</v>
      </c>
      <c r="C197" s="20" t="s">
        <v>126</v>
      </c>
      <c r="D197" s="21" t="s">
        <v>83</v>
      </c>
      <c r="E197" s="21" t="s">
        <v>11</v>
      </c>
      <c r="F197" s="22">
        <f>4.229</f>
        <v>4.2290000000000001</v>
      </c>
    </row>
    <row r="198" spans="1:6" ht="78.75" x14ac:dyDescent="0.25">
      <c r="A198" s="35">
        <v>182</v>
      </c>
      <c r="B198" s="15" t="s">
        <v>198</v>
      </c>
      <c r="C198" s="48" t="s">
        <v>199</v>
      </c>
      <c r="D198" s="21"/>
      <c r="E198" s="21"/>
      <c r="F198" s="22">
        <f>F200</f>
        <v>34.049999999999997</v>
      </c>
    </row>
    <row r="199" spans="1:6" ht="31.5" x14ac:dyDescent="0.25">
      <c r="A199" s="35">
        <v>183</v>
      </c>
      <c r="B199" s="23" t="s">
        <v>169</v>
      </c>
      <c r="C199" s="48" t="s">
        <v>199</v>
      </c>
      <c r="D199" s="21" t="s">
        <v>66</v>
      </c>
      <c r="E199" s="21"/>
      <c r="F199" s="22">
        <f>F200</f>
        <v>34.049999999999997</v>
      </c>
    </row>
    <row r="200" spans="1:6" ht="47.25" x14ac:dyDescent="0.25">
      <c r="A200" s="35">
        <v>184</v>
      </c>
      <c r="B200" s="23" t="s">
        <v>68</v>
      </c>
      <c r="C200" s="48" t="s">
        <v>199</v>
      </c>
      <c r="D200" s="21" t="s">
        <v>65</v>
      </c>
      <c r="E200" s="21"/>
      <c r="F200" s="22">
        <f>F201</f>
        <v>34.049999999999997</v>
      </c>
    </row>
    <row r="201" spans="1:6" ht="15.75" x14ac:dyDescent="0.25">
      <c r="A201" s="35">
        <v>185</v>
      </c>
      <c r="B201" s="32" t="s">
        <v>90</v>
      </c>
      <c r="C201" s="48" t="s">
        <v>199</v>
      </c>
      <c r="D201" s="21" t="s">
        <v>65</v>
      </c>
      <c r="E201" s="21" t="s">
        <v>80</v>
      </c>
      <c r="F201" s="22">
        <f>F202</f>
        <v>34.049999999999997</v>
      </c>
    </row>
    <row r="202" spans="1:6" ht="15.75" x14ac:dyDescent="0.25">
      <c r="A202" s="35">
        <v>186</v>
      </c>
      <c r="B202" s="32" t="s">
        <v>43</v>
      </c>
      <c r="C202" s="48" t="s">
        <v>199</v>
      </c>
      <c r="D202" s="21" t="s">
        <v>65</v>
      </c>
      <c r="E202" s="21" t="s">
        <v>11</v>
      </c>
      <c r="F202" s="22">
        <v>34.049999999999997</v>
      </c>
    </row>
    <row r="203" spans="1:6" ht="47.25" x14ac:dyDescent="0.25">
      <c r="A203" s="35">
        <v>187</v>
      </c>
      <c r="B203" s="23" t="s">
        <v>32</v>
      </c>
      <c r="C203" s="20" t="s">
        <v>127</v>
      </c>
      <c r="D203" s="21"/>
      <c r="E203" s="21"/>
      <c r="F203" s="22">
        <f>F205</f>
        <v>998.70038999999997</v>
      </c>
    </row>
    <row r="204" spans="1:6" ht="31.5" x14ac:dyDescent="0.25">
      <c r="A204" s="35">
        <v>188</v>
      </c>
      <c r="B204" s="23" t="s">
        <v>169</v>
      </c>
      <c r="C204" s="20" t="s">
        <v>127</v>
      </c>
      <c r="D204" s="21" t="s">
        <v>66</v>
      </c>
      <c r="E204" s="21"/>
      <c r="F204" s="22">
        <f>F205</f>
        <v>998.70038999999997</v>
      </c>
    </row>
    <row r="205" spans="1:6" ht="47.25" x14ac:dyDescent="0.25">
      <c r="A205" s="35">
        <v>189</v>
      </c>
      <c r="B205" s="23" t="s">
        <v>68</v>
      </c>
      <c r="C205" s="20" t="s">
        <v>127</v>
      </c>
      <c r="D205" s="21" t="s">
        <v>65</v>
      </c>
      <c r="E205" s="21"/>
      <c r="F205" s="22">
        <f>F206</f>
        <v>998.70038999999997</v>
      </c>
    </row>
    <row r="206" spans="1:6" ht="15.75" x14ac:dyDescent="0.25">
      <c r="A206" s="35">
        <v>190</v>
      </c>
      <c r="B206" s="32" t="s">
        <v>90</v>
      </c>
      <c r="C206" s="20" t="s">
        <v>127</v>
      </c>
      <c r="D206" s="21" t="s">
        <v>65</v>
      </c>
      <c r="E206" s="21" t="s">
        <v>80</v>
      </c>
      <c r="F206" s="22">
        <f>F207</f>
        <v>998.70038999999997</v>
      </c>
    </row>
    <row r="207" spans="1:6" ht="15.75" x14ac:dyDescent="0.25">
      <c r="A207" s="35">
        <v>191</v>
      </c>
      <c r="B207" s="32" t="s">
        <v>43</v>
      </c>
      <c r="C207" s="20" t="s">
        <v>127</v>
      </c>
      <c r="D207" s="21" t="s">
        <v>65</v>
      </c>
      <c r="E207" s="21" t="s">
        <v>11</v>
      </c>
      <c r="F207" s="22">
        <f>998.70039</f>
        <v>998.70038999999997</v>
      </c>
    </row>
    <row r="208" spans="1:6" ht="47.25" x14ac:dyDescent="0.25">
      <c r="A208" s="60"/>
      <c r="B208" s="32" t="s">
        <v>182</v>
      </c>
      <c r="C208" s="16" t="s">
        <v>181</v>
      </c>
      <c r="D208" s="21"/>
      <c r="E208" s="21"/>
      <c r="F208" s="22">
        <f>F209</f>
        <v>104.79445</v>
      </c>
    </row>
    <row r="209" spans="1:6" ht="31.5" x14ac:dyDescent="0.25">
      <c r="A209" s="60"/>
      <c r="B209" s="32" t="s">
        <v>169</v>
      </c>
      <c r="C209" s="16" t="s">
        <v>181</v>
      </c>
      <c r="D209" s="21" t="s">
        <v>66</v>
      </c>
      <c r="E209" s="21"/>
      <c r="F209" s="22">
        <f>F210</f>
        <v>104.79445</v>
      </c>
    </row>
    <row r="210" spans="1:6" ht="31.5" x14ac:dyDescent="0.25">
      <c r="A210" s="60"/>
      <c r="B210" s="32" t="s">
        <v>68</v>
      </c>
      <c r="C210" s="16" t="s">
        <v>181</v>
      </c>
      <c r="D210" s="21" t="s">
        <v>65</v>
      </c>
      <c r="E210" s="21"/>
      <c r="F210" s="22">
        <f>F211</f>
        <v>104.79445</v>
      </c>
    </row>
    <row r="211" spans="1:6" ht="15.75" x14ac:dyDescent="0.25">
      <c r="A211" s="60"/>
      <c r="B211" s="32" t="s">
        <v>90</v>
      </c>
      <c r="C211" s="16" t="s">
        <v>181</v>
      </c>
      <c r="D211" s="21" t="s">
        <v>65</v>
      </c>
      <c r="E211" s="21" t="s">
        <v>80</v>
      </c>
      <c r="F211" s="22">
        <f>F212</f>
        <v>104.79445</v>
      </c>
    </row>
    <row r="212" spans="1:6" ht="15.75" x14ac:dyDescent="0.25">
      <c r="A212" s="60"/>
      <c r="B212" s="32" t="s">
        <v>43</v>
      </c>
      <c r="C212" s="16" t="s">
        <v>181</v>
      </c>
      <c r="D212" s="21" t="s">
        <v>65</v>
      </c>
      <c r="E212" s="21" t="s">
        <v>11</v>
      </c>
      <c r="F212" s="22">
        <f>100+4.79445</f>
        <v>104.79445</v>
      </c>
    </row>
    <row r="213" spans="1:6" ht="31.5" x14ac:dyDescent="0.25">
      <c r="A213" s="35">
        <v>192</v>
      </c>
      <c r="B213" s="27" t="s">
        <v>203</v>
      </c>
      <c r="C213" s="16" t="s">
        <v>204</v>
      </c>
      <c r="D213" s="21"/>
      <c r="E213" s="21"/>
      <c r="F213" s="22">
        <f>F214</f>
        <v>99</v>
      </c>
    </row>
    <row r="214" spans="1:6" ht="31.5" x14ac:dyDescent="0.25">
      <c r="A214" s="35">
        <v>193</v>
      </c>
      <c r="B214" s="32" t="s">
        <v>169</v>
      </c>
      <c r="C214" s="16" t="s">
        <v>204</v>
      </c>
      <c r="D214" s="21" t="s">
        <v>66</v>
      </c>
      <c r="E214" s="21"/>
      <c r="F214" s="22">
        <f>F215</f>
        <v>99</v>
      </c>
    </row>
    <row r="215" spans="1:6" ht="31.5" x14ac:dyDescent="0.25">
      <c r="A215" s="35">
        <v>194</v>
      </c>
      <c r="B215" s="32" t="s">
        <v>68</v>
      </c>
      <c r="C215" s="16" t="s">
        <v>204</v>
      </c>
      <c r="D215" s="21" t="s">
        <v>65</v>
      </c>
      <c r="E215" s="21"/>
      <c r="F215" s="22">
        <f>F216</f>
        <v>99</v>
      </c>
    </row>
    <row r="216" spans="1:6" ht="15.75" x14ac:dyDescent="0.25">
      <c r="A216" s="35">
        <v>195</v>
      </c>
      <c r="B216" s="32" t="s">
        <v>90</v>
      </c>
      <c r="C216" s="16" t="s">
        <v>204</v>
      </c>
      <c r="D216" s="21" t="s">
        <v>65</v>
      </c>
      <c r="E216" s="21" t="s">
        <v>80</v>
      </c>
      <c r="F216" s="22">
        <f>F217</f>
        <v>99</v>
      </c>
    </row>
    <row r="217" spans="1:6" ht="15.75" x14ac:dyDescent="0.25">
      <c r="A217" s="35">
        <v>196</v>
      </c>
      <c r="B217" s="32" t="s">
        <v>43</v>
      </c>
      <c r="C217" s="16" t="s">
        <v>204</v>
      </c>
      <c r="D217" s="21" t="s">
        <v>65</v>
      </c>
      <c r="E217" s="21" t="s">
        <v>11</v>
      </c>
      <c r="F217" s="22">
        <v>99</v>
      </c>
    </row>
    <row r="218" spans="1:6" ht="31.5" x14ac:dyDescent="0.25">
      <c r="A218" s="35">
        <v>197</v>
      </c>
      <c r="B218" s="32" t="s">
        <v>46</v>
      </c>
      <c r="C218" s="20" t="s">
        <v>128</v>
      </c>
      <c r="D218" s="21"/>
      <c r="E218" s="21"/>
      <c r="F218" s="22">
        <f>F219</f>
        <v>371.3</v>
      </c>
    </row>
    <row r="219" spans="1:6" ht="31.5" x14ac:dyDescent="0.25">
      <c r="A219" s="35">
        <v>198</v>
      </c>
      <c r="B219" s="23" t="s">
        <v>42</v>
      </c>
      <c r="C219" s="20" t="s">
        <v>129</v>
      </c>
      <c r="D219" s="21"/>
      <c r="E219" s="21"/>
      <c r="F219" s="22">
        <f>F221+F225</f>
        <v>371.3</v>
      </c>
    </row>
    <row r="220" spans="1:6" ht="78.75" x14ac:dyDescent="0.25">
      <c r="A220" s="35">
        <v>199</v>
      </c>
      <c r="B220" s="23" t="s">
        <v>88</v>
      </c>
      <c r="C220" s="20" t="s">
        <v>129</v>
      </c>
      <c r="D220" s="21" t="s">
        <v>82</v>
      </c>
      <c r="E220" s="21"/>
      <c r="F220" s="22">
        <f>F221</f>
        <v>303.23</v>
      </c>
    </row>
    <row r="221" spans="1:6" ht="31.5" x14ac:dyDescent="0.25">
      <c r="A221" s="35">
        <v>200</v>
      </c>
      <c r="B221" s="30" t="s">
        <v>89</v>
      </c>
      <c r="C221" s="20" t="s">
        <v>129</v>
      </c>
      <c r="D221" s="21" t="s">
        <v>81</v>
      </c>
      <c r="E221" s="21"/>
      <c r="F221" s="22">
        <f>F222</f>
        <v>303.23</v>
      </c>
    </row>
    <row r="222" spans="1:6" ht="15.75" x14ac:dyDescent="0.25">
      <c r="A222" s="35">
        <v>201</v>
      </c>
      <c r="B222" s="23" t="s">
        <v>91</v>
      </c>
      <c r="C222" s="20" t="s">
        <v>130</v>
      </c>
      <c r="D222" s="21" t="s">
        <v>81</v>
      </c>
      <c r="E222" s="21" t="s">
        <v>87</v>
      </c>
      <c r="F222" s="22">
        <f>F223</f>
        <v>303.23</v>
      </c>
    </row>
    <row r="223" spans="1:6" ht="15.75" x14ac:dyDescent="0.25">
      <c r="A223" s="35">
        <v>202</v>
      </c>
      <c r="B223" s="25" t="s">
        <v>13</v>
      </c>
      <c r="C223" s="20" t="s">
        <v>129</v>
      </c>
      <c r="D223" s="21" t="s">
        <v>81</v>
      </c>
      <c r="E223" s="21" t="s">
        <v>14</v>
      </c>
      <c r="F223" s="22">
        <f>223.06+1.5+67.3+8.336+3.034</f>
        <v>303.23</v>
      </c>
    </row>
    <row r="224" spans="1:6" ht="31.5" x14ac:dyDescent="0.25">
      <c r="A224" s="35">
        <v>203</v>
      </c>
      <c r="B224" s="23" t="s">
        <v>169</v>
      </c>
      <c r="C224" s="20" t="s">
        <v>129</v>
      </c>
      <c r="D224" s="21" t="s">
        <v>66</v>
      </c>
      <c r="E224" s="21"/>
      <c r="F224" s="22">
        <f>F225</f>
        <v>68.070000000000007</v>
      </c>
    </row>
    <row r="225" spans="1:6" ht="47.25" x14ac:dyDescent="0.25">
      <c r="A225" s="35">
        <v>204</v>
      </c>
      <c r="B225" s="23" t="s">
        <v>68</v>
      </c>
      <c r="C225" s="20" t="s">
        <v>129</v>
      </c>
      <c r="D225" s="21" t="s">
        <v>65</v>
      </c>
      <c r="E225" s="21"/>
      <c r="F225" s="22">
        <f>F226</f>
        <v>68.070000000000007</v>
      </c>
    </row>
    <row r="226" spans="1:6" ht="15.75" x14ac:dyDescent="0.25">
      <c r="A226" s="35">
        <v>205</v>
      </c>
      <c r="B226" s="23" t="s">
        <v>91</v>
      </c>
      <c r="C226" s="20" t="s">
        <v>129</v>
      </c>
      <c r="D226" s="21" t="s">
        <v>65</v>
      </c>
      <c r="E226" s="21" t="s">
        <v>87</v>
      </c>
      <c r="F226" s="22">
        <f>F227</f>
        <v>68.070000000000007</v>
      </c>
    </row>
    <row r="227" spans="1:6" ht="15.75" x14ac:dyDescent="0.25">
      <c r="A227" s="35">
        <v>206</v>
      </c>
      <c r="B227" s="23" t="s">
        <v>13</v>
      </c>
      <c r="C227" s="20" t="s">
        <v>129</v>
      </c>
      <c r="D227" s="21" t="s">
        <v>65</v>
      </c>
      <c r="E227" s="21" t="s">
        <v>14</v>
      </c>
      <c r="F227" s="22">
        <f>348.1-F223+23.2</f>
        <v>68.070000000000007</v>
      </c>
    </row>
    <row r="228" spans="1:6" ht="31.5" x14ac:dyDescent="0.25">
      <c r="A228" s="35">
        <v>207</v>
      </c>
      <c r="B228" s="27" t="s">
        <v>190</v>
      </c>
      <c r="C228" s="16" t="s">
        <v>149</v>
      </c>
      <c r="D228" s="21"/>
      <c r="E228" s="21"/>
      <c r="F228" s="22">
        <f>+F229</f>
        <v>850</v>
      </c>
    </row>
    <row r="229" spans="1:6" ht="31.5" x14ac:dyDescent="0.25">
      <c r="A229" s="35">
        <v>208</v>
      </c>
      <c r="B229" s="15" t="s">
        <v>173</v>
      </c>
      <c r="C229" s="16" t="s">
        <v>188</v>
      </c>
      <c r="D229" s="19"/>
      <c r="E229" s="19"/>
      <c r="F229" s="18">
        <f>F230</f>
        <v>850</v>
      </c>
    </row>
    <row r="230" spans="1:6" ht="31.5" x14ac:dyDescent="0.25">
      <c r="A230" s="35">
        <v>209</v>
      </c>
      <c r="B230" s="15" t="s">
        <v>67</v>
      </c>
      <c r="C230" s="16" t="s">
        <v>188</v>
      </c>
      <c r="D230" s="19" t="s">
        <v>66</v>
      </c>
      <c r="E230" s="19"/>
      <c r="F230" s="18">
        <f>F231</f>
        <v>850</v>
      </c>
    </row>
    <row r="231" spans="1:6" ht="47.25" x14ac:dyDescent="0.25">
      <c r="A231" s="35">
        <v>210</v>
      </c>
      <c r="B231" s="15" t="s">
        <v>68</v>
      </c>
      <c r="C231" s="16" t="s">
        <v>188</v>
      </c>
      <c r="D231" s="19" t="s">
        <v>65</v>
      </c>
      <c r="E231" s="19"/>
      <c r="F231" s="18">
        <f>F232</f>
        <v>850</v>
      </c>
    </row>
    <row r="232" spans="1:6" ht="15.75" x14ac:dyDescent="0.25">
      <c r="A232" s="35">
        <v>211</v>
      </c>
      <c r="B232" s="15" t="s">
        <v>41</v>
      </c>
      <c r="C232" s="16" t="s">
        <v>188</v>
      </c>
      <c r="D232" s="19" t="s">
        <v>65</v>
      </c>
      <c r="E232" s="19" t="s">
        <v>72</v>
      </c>
      <c r="F232" s="18">
        <f>F233</f>
        <v>850</v>
      </c>
    </row>
    <row r="233" spans="1:6" ht="15.75" x14ac:dyDescent="0.25">
      <c r="A233" s="35">
        <v>212</v>
      </c>
      <c r="B233" s="15" t="s">
        <v>17</v>
      </c>
      <c r="C233" s="16" t="s">
        <v>188</v>
      </c>
      <c r="D233" s="19" t="s">
        <v>65</v>
      </c>
      <c r="E233" s="19" t="s">
        <v>18</v>
      </c>
      <c r="F233" s="18">
        <f>50+1150+73-423</f>
        <v>850</v>
      </c>
    </row>
    <row r="234" spans="1:6" ht="31.5" x14ac:dyDescent="0.25">
      <c r="A234" s="35">
        <v>213</v>
      </c>
      <c r="B234" s="50" t="s">
        <v>195</v>
      </c>
      <c r="C234" s="16" t="s">
        <v>193</v>
      </c>
      <c r="D234" s="21"/>
      <c r="E234" s="21"/>
      <c r="F234" s="22">
        <f>+F235</f>
        <v>29.247</v>
      </c>
    </row>
    <row r="235" spans="1:6" ht="63" x14ac:dyDescent="0.25">
      <c r="A235" s="35">
        <v>214</v>
      </c>
      <c r="B235" s="47" t="s">
        <v>196</v>
      </c>
      <c r="C235" s="31" t="s">
        <v>194</v>
      </c>
      <c r="D235" s="19"/>
      <c r="E235" s="19"/>
      <c r="F235" s="18">
        <f>F236</f>
        <v>29.247</v>
      </c>
    </row>
    <row r="236" spans="1:6" ht="15.75" x14ac:dyDescent="0.25">
      <c r="A236" s="35">
        <v>215</v>
      </c>
      <c r="B236" s="27" t="s">
        <v>86</v>
      </c>
      <c r="C236" s="31" t="s">
        <v>194</v>
      </c>
      <c r="D236" s="19" t="s">
        <v>85</v>
      </c>
      <c r="E236" s="19"/>
      <c r="F236" s="18">
        <f>F237</f>
        <v>29.247</v>
      </c>
    </row>
    <row r="237" spans="1:6" ht="15.75" x14ac:dyDescent="0.25">
      <c r="A237" s="35">
        <v>216</v>
      </c>
      <c r="B237" s="27" t="s">
        <v>38</v>
      </c>
      <c r="C237" s="31" t="s">
        <v>194</v>
      </c>
      <c r="D237" s="19" t="s">
        <v>33</v>
      </c>
      <c r="E237" s="19"/>
      <c r="F237" s="18">
        <f>F238</f>
        <v>29.247</v>
      </c>
    </row>
    <row r="238" spans="1:6" ht="15.75" x14ac:dyDescent="0.25">
      <c r="A238" s="35">
        <v>217</v>
      </c>
      <c r="B238" s="24" t="s">
        <v>52</v>
      </c>
      <c r="C238" s="31" t="s">
        <v>194</v>
      </c>
      <c r="D238" s="19" t="s">
        <v>33</v>
      </c>
      <c r="E238" s="19" t="s">
        <v>70</v>
      </c>
      <c r="F238" s="18">
        <f>F239</f>
        <v>29.247</v>
      </c>
    </row>
    <row r="239" spans="1:6" ht="15.75" x14ac:dyDescent="0.25">
      <c r="A239" s="35">
        <v>218</v>
      </c>
      <c r="B239" s="23" t="s">
        <v>19</v>
      </c>
      <c r="C239" s="31" t="s">
        <v>194</v>
      </c>
      <c r="D239" s="19" t="s">
        <v>33</v>
      </c>
      <c r="E239" s="19" t="s">
        <v>20</v>
      </c>
      <c r="F239" s="18">
        <f>29.257-0.01</f>
        <v>29.247</v>
      </c>
    </row>
    <row r="240" spans="1:6" ht="15.75" x14ac:dyDescent="0.25">
      <c r="A240" s="35">
        <v>219</v>
      </c>
      <c r="B240" s="27" t="s">
        <v>151</v>
      </c>
      <c r="C240" s="16" t="s">
        <v>150</v>
      </c>
      <c r="D240" s="19"/>
      <c r="E240" s="21"/>
      <c r="F240" s="22">
        <f>F241</f>
        <v>9548.5</v>
      </c>
    </row>
    <row r="241" spans="1:8" ht="47.25" x14ac:dyDescent="0.25">
      <c r="A241" s="35">
        <v>220</v>
      </c>
      <c r="B241" s="27" t="s">
        <v>147</v>
      </c>
      <c r="C241" s="16" t="s">
        <v>148</v>
      </c>
      <c r="D241" s="21"/>
      <c r="E241" s="21"/>
      <c r="F241" s="22">
        <f>F243</f>
        <v>9548.5</v>
      </c>
    </row>
    <row r="242" spans="1:8" ht="15.75" x14ac:dyDescent="0.25">
      <c r="A242" s="35">
        <v>221</v>
      </c>
      <c r="B242" s="27" t="s">
        <v>86</v>
      </c>
      <c r="C242" s="16" t="s">
        <v>148</v>
      </c>
      <c r="D242" s="19" t="s">
        <v>85</v>
      </c>
      <c r="E242" s="21"/>
      <c r="F242" s="22">
        <f>F243</f>
        <v>9548.5</v>
      </c>
    </row>
    <row r="243" spans="1:8" ht="15.75" x14ac:dyDescent="0.25">
      <c r="A243" s="35">
        <v>222</v>
      </c>
      <c r="B243" s="27" t="s">
        <v>38</v>
      </c>
      <c r="C243" s="16" t="s">
        <v>148</v>
      </c>
      <c r="D243" s="19" t="s">
        <v>33</v>
      </c>
      <c r="E243" s="21"/>
      <c r="F243" s="22">
        <f>F244</f>
        <v>9548.5</v>
      </c>
    </row>
    <row r="244" spans="1:8" ht="15.75" x14ac:dyDescent="0.25">
      <c r="A244" s="35">
        <v>223</v>
      </c>
      <c r="B244" s="23" t="s">
        <v>76</v>
      </c>
      <c r="C244" s="16" t="s">
        <v>148</v>
      </c>
      <c r="D244" s="19" t="s">
        <v>33</v>
      </c>
      <c r="E244" s="19" t="s">
        <v>74</v>
      </c>
      <c r="F244" s="22">
        <f>F245</f>
        <v>9548.5</v>
      </c>
    </row>
    <row r="245" spans="1:8" ht="15.75" x14ac:dyDescent="0.25">
      <c r="A245" s="35">
        <v>224</v>
      </c>
      <c r="B245" s="23" t="s">
        <v>44</v>
      </c>
      <c r="C245" s="16" t="s">
        <v>148</v>
      </c>
      <c r="D245" s="19" t="s">
        <v>33</v>
      </c>
      <c r="E245" s="19" t="s">
        <v>23</v>
      </c>
      <c r="F245" s="22">
        <v>9548.5</v>
      </c>
    </row>
    <row r="246" spans="1:8" ht="31.5" x14ac:dyDescent="0.25">
      <c r="A246" s="35">
        <v>225</v>
      </c>
      <c r="B246" s="15" t="s">
        <v>152</v>
      </c>
      <c r="C246" s="16" t="s">
        <v>153</v>
      </c>
      <c r="D246" s="19"/>
      <c r="E246" s="19"/>
      <c r="F246" s="18">
        <f t="shared" ref="F246:F250" si="0">F247</f>
        <v>36</v>
      </c>
      <c r="G246" s="13"/>
      <c r="H246" s="12"/>
    </row>
    <row r="247" spans="1:8" ht="81.75" customHeight="1" x14ac:dyDescent="0.25">
      <c r="A247" s="35">
        <v>226</v>
      </c>
      <c r="B247" s="15" t="s">
        <v>163</v>
      </c>
      <c r="C247" s="31" t="s">
        <v>154</v>
      </c>
      <c r="D247" s="19"/>
      <c r="E247" s="19"/>
      <c r="F247" s="18">
        <f t="shared" si="0"/>
        <v>36</v>
      </c>
      <c r="G247" s="13"/>
      <c r="H247" s="12"/>
    </row>
    <row r="248" spans="1:8" ht="21" customHeight="1" x14ac:dyDescent="0.25">
      <c r="A248" s="35">
        <v>227</v>
      </c>
      <c r="B248" s="36" t="s">
        <v>155</v>
      </c>
      <c r="C248" s="31" t="s">
        <v>154</v>
      </c>
      <c r="D248" s="19" t="s">
        <v>156</v>
      </c>
      <c r="E248" s="19"/>
      <c r="F248" s="18">
        <f t="shared" si="0"/>
        <v>36</v>
      </c>
      <c r="G248" s="13"/>
      <c r="H248" s="12"/>
    </row>
    <row r="249" spans="1:8" ht="31.5" x14ac:dyDescent="0.25">
      <c r="A249" s="35">
        <v>228</v>
      </c>
      <c r="B249" s="15" t="s">
        <v>157</v>
      </c>
      <c r="C249" s="31" t="s">
        <v>154</v>
      </c>
      <c r="D249" s="19" t="s">
        <v>158</v>
      </c>
      <c r="E249" s="19"/>
      <c r="F249" s="18">
        <f t="shared" si="0"/>
        <v>36</v>
      </c>
      <c r="G249" s="13"/>
      <c r="H249" s="12"/>
    </row>
    <row r="250" spans="1:8" ht="15.75" x14ac:dyDescent="0.25">
      <c r="A250" s="35">
        <v>229</v>
      </c>
      <c r="B250" s="15" t="s">
        <v>159</v>
      </c>
      <c r="C250" s="31" t="s">
        <v>154</v>
      </c>
      <c r="D250" s="19" t="s">
        <v>158</v>
      </c>
      <c r="E250" s="19" t="s">
        <v>160</v>
      </c>
      <c r="F250" s="18">
        <f t="shared" si="0"/>
        <v>36</v>
      </c>
      <c r="G250" s="13"/>
      <c r="H250" s="12"/>
    </row>
    <row r="251" spans="1:8" ht="15.75" x14ac:dyDescent="0.25">
      <c r="A251" s="35">
        <v>230</v>
      </c>
      <c r="B251" s="15" t="s">
        <v>161</v>
      </c>
      <c r="C251" s="31" t="s">
        <v>154</v>
      </c>
      <c r="D251" s="19" t="s">
        <v>158</v>
      </c>
      <c r="E251" s="19" t="s">
        <v>162</v>
      </c>
      <c r="F251" s="18">
        <f>36</f>
        <v>36</v>
      </c>
      <c r="G251" s="13"/>
      <c r="H251" s="12"/>
    </row>
    <row r="252" spans="1:8" ht="15.75" x14ac:dyDescent="0.25">
      <c r="A252" s="51" t="s">
        <v>165</v>
      </c>
      <c r="B252" s="52"/>
      <c r="C252" s="52"/>
      <c r="D252" s="52"/>
      <c r="E252" s="52"/>
      <c r="F252" s="46">
        <f>+F17+F113+F126+0.01</f>
        <v>23891.584659999997</v>
      </c>
    </row>
    <row r="253" spans="1:8" ht="15.75" x14ac:dyDescent="0.25">
      <c r="A253" s="11"/>
      <c r="B253" s="12"/>
      <c r="F253" s="37"/>
    </row>
    <row r="254" spans="1:8" x14ac:dyDescent="0.25">
      <c r="A254" s="12"/>
      <c r="B254" s="12"/>
      <c r="F254" s="39"/>
    </row>
    <row r="255" spans="1:8" x14ac:dyDescent="0.25">
      <c r="F255" s="40"/>
    </row>
    <row r="256" spans="1:8" x14ac:dyDescent="0.25">
      <c r="F256" s="40"/>
    </row>
    <row r="257" spans="6:6" x14ac:dyDescent="0.25">
      <c r="F257" s="6"/>
    </row>
    <row r="258" spans="6:6" x14ac:dyDescent="0.25">
      <c r="F258" s="6"/>
    </row>
    <row r="264" spans="6:6" x14ac:dyDescent="0.25">
      <c r="F264" s="6"/>
    </row>
  </sheetData>
  <mergeCells count="9">
    <mergeCell ref="A252:E252"/>
    <mergeCell ref="A14:A15"/>
    <mergeCell ref="F14:F15"/>
    <mergeCell ref="B14:B15"/>
    <mergeCell ref="B11:F11"/>
    <mergeCell ref="B12:F12"/>
    <mergeCell ref="C14:C15"/>
    <mergeCell ref="D14:D15"/>
    <mergeCell ref="E14:E15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8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2019-12-29T07:20:42Z</cp:lastPrinted>
  <dcterms:created xsi:type="dcterms:W3CDTF">2011-08-29T03:04:42Z</dcterms:created>
  <dcterms:modified xsi:type="dcterms:W3CDTF">2020-08-08T06:42:16Z</dcterms:modified>
</cp:coreProperties>
</file>