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195" windowWidth="15180" windowHeight="11580" tabRatio="588" activeTab="1"/>
  </bookViews>
  <sheets>
    <sheet name="таблица 1" sheetId="17" r:id="rId1"/>
    <sheet name="таблица 2" sheetId="18" r:id="rId2"/>
  </sheets>
  <definedNames>
    <definedName name="_xlnm._FilterDatabase" localSheetId="0" hidden="1">'таблица 1'!$A$10:$H$71</definedName>
    <definedName name="_xlnm.Print_Area" localSheetId="0">'таблица 1'!$A$1:$H$75</definedName>
    <definedName name="_xlnm.Print_Area" localSheetId="1">'таблица 2'!$A$1:$H$76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28" i="18"/>
  <c r="H28" i="18"/>
  <c r="D30" i="18" l="1"/>
  <c r="F52" i="17" l="1"/>
  <c r="H24" i="18"/>
  <c r="G11" i="17"/>
  <c r="H13" i="17"/>
  <c r="G52" i="17"/>
  <c r="H60" i="17"/>
  <c r="H59" i="17"/>
  <c r="G44" i="17"/>
  <c r="F44" i="17"/>
  <c r="F29" i="17"/>
  <c r="H32" i="17"/>
  <c r="H57" i="17" l="1"/>
  <c r="H58" i="17"/>
  <c r="H45" i="17" l="1"/>
  <c r="G35" i="17" l="1"/>
  <c r="G69" i="17"/>
  <c r="G23" i="17" l="1"/>
  <c r="G25" i="17"/>
  <c r="G29" i="17"/>
  <c r="G64" i="17"/>
  <c r="F69" i="17"/>
  <c r="H69" i="17" s="1"/>
  <c r="F64" i="17"/>
  <c r="F61" i="17"/>
  <c r="F25" i="17"/>
  <c r="H25" i="17" s="1"/>
  <c r="F23" i="17"/>
  <c r="F18" i="17"/>
  <c r="F11" i="17" s="1"/>
  <c r="F71" i="17" s="1"/>
  <c r="H12" i="17"/>
  <c r="H14" i="17"/>
  <c r="H15" i="17"/>
  <c r="H16" i="17"/>
  <c r="H17" i="17"/>
  <c r="H19" i="17"/>
  <c r="H20" i="17"/>
  <c r="H21" i="17"/>
  <c r="H22" i="17"/>
  <c r="H24" i="17"/>
  <c r="H26" i="17"/>
  <c r="H27" i="17"/>
  <c r="H28" i="17"/>
  <c r="H30" i="17"/>
  <c r="H31" i="17"/>
  <c r="H33" i="17"/>
  <c r="H34" i="17"/>
  <c r="H38" i="17"/>
  <c r="H39" i="17"/>
  <c r="H40" i="17"/>
  <c r="H41" i="17"/>
  <c r="H42" i="17"/>
  <c r="H43" i="17"/>
  <c r="H46" i="17"/>
  <c r="H47" i="17"/>
  <c r="H48" i="17"/>
  <c r="H49" i="17"/>
  <c r="H50" i="17"/>
  <c r="H51" i="17"/>
  <c r="H53" i="17"/>
  <c r="H54" i="17"/>
  <c r="H55" i="17"/>
  <c r="H56" i="17"/>
  <c r="H62" i="17"/>
  <c r="H63" i="17"/>
  <c r="H65" i="17"/>
  <c r="H66" i="17"/>
  <c r="H67" i="17"/>
  <c r="H68" i="17"/>
  <c r="H70" i="17"/>
  <c r="H64" i="17" l="1"/>
  <c r="H23" i="17"/>
  <c r="G71" i="17"/>
  <c r="F35" i="17"/>
  <c r="H44" i="17"/>
  <c r="H11" i="17"/>
  <c r="H18" i="17"/>
  <c r="H29" i="17"/>
  <c r="H52" i="17"/>
  <c r="H61" i="17"/>
  <c r="H35" i="17" l="1"/>
  <c r="H71" i="17"/>
  <c r="H44" i="18" l="1"/>
  <c r="D68" i="18"/>
  <c r="D65" i="18"/>
  <c r="D62" i="18"/>
  <c r="D57" i="18"/>
  <c r="D56" i="18" s="1"/>
  <c r="D9" i="18"/>
  <c r="D16" i="18"/>
  <c r="D42" i="18"/>
  <c r="D31" i="18" s="1"/>
  <c r="D29" i="18" s="1"/>
  <c r="G46" i="18"/>
  <c r="H46" i="18" s="1"/>
  <c r="G23" i="18"/>
  <c r="H23" i="18" s="1"/>
  <c r="G21" i="18"/>
  <c r="H21" i="18" s="1"/>
  <c r="H8" i="18" s="1"/>
  <c r="G22" i="18"/>
  <c r="H22" i="18" s="1"/>
  <c r="C9" i="18"/>
  <c r="G58" i="18"/>
  <c r="H58" i="18" s="1"/>
  <c r="G60" i="18"/>
  <c r="H60" i="18" s="1"/>
  <c r="F57" i="18"/>
  <c r="F56" i="18" s="1"/>
  <c r="E57" i="18"/>
  <c r="G57" i="18" s="1"/>
  <c r="C57" i="18"/>
  <c r="G59" i="18"/>
  <c r="H59" i="18" s="1"/>
  <c r="G61" i="18"/>
  <c r="H61" i="18" s="1"/>
  <c r="E9" i="18"/>
  <c r="F62" i="18"/>
  <c r="C16" i="18"/>
  <c r="G71" i="18"/>
  <c r="H71" i="18"/>
  <c r="G64" i="18"/>
  <c r="H64" i="18" s="1"/>
  <c r="G63" i="18"/>
  <c r="H63" i="18" s="1"/>
  <c r="H62" i="18" s="1"/>
  <c r="C65" i="18"/>
  <c r="C62" i="18"/>
  <c r="G70" i="18"/>
  <c r="H70" i="18" s="1"/>
  <c r="G69" i="18"/>
  <c r="H69" i="18"/>
  <c r="H68" i="18" s="1"/>
  <c r="G67" i="18"/>
  <c r="H67" i="18" s="1"/>
  <c r="G66" i="18"/>
  <c r="H66" i="18"/>
  <c r="H65" i="18" s="1"/>
  <c r="G30" i="18"/>
  <c r="H30" i="18" s="1"/>
  <c r="G27" i="18"/>
  <c r="H27" i="18"/>
  <c r="G26" i="18"/>
  <c r="H26" i="18" s="1"/>
  <c r="G25" i="18"/>
  <c r="H25" i="18" s="1"/>
  <c r="G49" i="18"/>
  <c r="H49" i="18" s="1"/>
  <c r="G50" i="18"/>
  <c r="H50" i="18" s="1"/>
  <c r="G51" i="18"/>
  <c r="H51" i="18" s="1"/>
  <c r="G53" i="18"/>
  <c r="H53" i="18" s="1"/>
  <c r="G52" i="18"/>
  <c r="H52" i="18" s="1"/>
  <c r="C42" i="18"/>
  <c r="C31" i="18" s="1"/>
  <c r="C29" i="18" s="1"/>
  <c r="F9" i="18"/>
  <c r="F8" i="18" s="1"/>
  <c r="G54" i="18"/>
  <c r="H54" i="18" s="1"/>
  <c r="G48" i="18"/>
  <c r="H48" i="18" s="1"/>
  <c r="G47" i="18"/>
  <c r="H47" i="18"/>
  <c r="G45" i="18"/>
  <c r="H45" i="18" s="1"/>
  <c r="G44" i="18"/>
  <c r="G43" i="18"/>
  <c r="H43" i="18" s="1"/>
  <c r="G41" i="18"/>
  <c r="H41" i="18"/>
  <c r="G40" i="18"/>
  <c r="H40" i="18" s="1"/>
  <c r="G39" i="18"/>
  <c r="H39" i="18" s="1"/>
  <c r="G38" i="18"/>
  <c r="H38" i="18"/>
  <c r="G37" i="18"/>
  <c r="H37" i="18"/>
  <c r="G36" i="18"/>
  <c r="H36" i="18"/>
  <c r="G35" i="18"/>
  <c r="H35" i="18" s="1"/>
  <c r="G34" i="18"/>
  <c r="H34" i="18" s="1"/>
  <c r="G33" i="18"/>
  <c r="H33" i="18"/>
  <c r="G32" i="18"/>
  <c r="H32" i="18" s="1"/>
  <c r="G20" i="18"/>
  <c r="H20" i="18" s="1"/>
  <c r="G19" i="18"/>
  <c r="H19" i="18" s="1"/>
  <c r="G18" i="18"/>
  <c r="H18" i="18" s="1"/>
  <c r="G17" i="18"/>
  <c r="H17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68" i="18"/>
  <c r="F68" i="18"/>
  <c r="E68" i="18"/>
  <c r="F65" i="18"/>
  <c r="E65" i="18"/>
  <c r="E62" i="18"/>
  <c r="C68" i="18"/>
  <c r="F16" i="18"/>
  <c r="F42" i="18"/>
  <c r="F31" i="18" s="1"/>
  <c r="F29" i="18" s="1"/>
  <c r="E16" i="18"/>
  <c r="E42" i="18"/>
  <c r="E31" i="18" s="1"/>
  <c r="E29" i="18" s="1"/>
  <c r="G16" i="18"/>
  <c r="G65" i="18"/>
  <c r="H57" i="18" l="1"/>
  <c r="H56" i="18" s="1"/>
  <c r="D8" i="18"/>
  <c r="D55" i="18" s="1"/>
  <c r="G42" i="18"/>
  <c r="G31" i="18" s="1"/>
  <c r="G29" i="18" s="1"/>
  <c r="C56" i="18"/>
  <c r="H42" i="18"/>
  <c r="H31" i="18" s="1"/>
  <c r="H29" i="18" s="1"/>
  <c r="C8" i="18"/>
  <c r="C55" i="18" s="1"/>
  <c r="E55" i="18"/>
  <c r="H9" i="18"/>
  <c r="H16" i="18"/>
  <c r="F55" i="18"/>
  <c r="G62" i="18"/>
  <c r="G56" i="18" s="1"/>
  <c r="G9" i="18"/>
  <c r="E56" i="18"/>
  <c r="H55" i="18" l="1"/>
  <c r="G55" i="18"/>
</calcChain>
</file>

<file path=xl/sharedStrings.xml><?xml version="1.0" encoding="utf-8"?>
<sst xmlns="http://schemas.openxmlformats.org/spreadsheetml/2006/main" count="438" uniqueCount="272">
  <si>
    <t>тыс. рублей</t>
  </si>
  <si>
    <t>Раздел</t>
  </si>
  <si>
    <t>Подраздел</t>
  </si>
  <si>
    <t>Целевая статья</t>
  </si>
  <si>
    <t>Вид расходов</t>
  </si>
  <si>
    <t>ПОКАЗАТЕЛИ</t>
  </si>
  <si>
    <t>Всего</t>
  </si>
  <si>
    <t>1. Заработная плата (211)</t>
  </si>
  <si>
    <t>3. Начисления на оплату труда (213)</t>
  </si>
  <si>
    <t>4. Услуги связи (221)</t>
  </si>
  <si>
    <t>5. Транспортные услуги (222)</t>
  </si>
  <si>
    <t>6. Коммунальные услуги (223)</t>
  </si>
  <si>
    <t>7. Арендная плата за пользование имуществом (224)</t>
  </si>
  <si>
    <t>8. Услуги по содержанию имущества (225)</t>
  </si>
  <si>
    <t>9. Прочие услуги (226)</t>
  </si>
  <si>
    <t>10. Обслуживание долговых обязательств (230)</t>
  </si>
  <si>
    <t>14. Прочие расходы (290)</t>
  </si>
  <si>
    <t>15. Увеличение стоимости основных средств (310)</t>
  </si>
  <si>
    <t>16. Увеличение стоимости нематериальных активов (320)</t>
  </si>
  <si>
    <t>17. Увеличение стоимости материальных запасов (340)</t>
  </si>
  <si>
    <t xml:space="preserve">2. Прочие выплаты (212) </t>
  </si>
  <si>
    <t>11. Безвозмездные и безвозвратные перечисления организациям (240) (стр.21+стр.22+стр.23+стр.24)</t>
  </si>
  <si>
    <t xml:space="preserve">           Налог на прибыль организаций</t>
  </si>
  <si>
    <t xml:space="preserve">           Налог на доходы физических лиц</t>
  </si>
  <si>
    <t xml:space="preserve">           Налог на имущество физических лиц</t>
  </si>
  <si>
    <t xml:space="preserve">           Земельный налог</t>
  </si>
  <si>
    <t xml:space="preserve">           Иные налоговые доходы</t>
  </si>
  <si>
    <t xml:space="preserve">           Неналоговые доходы</t>
  </si>
  <si>
    <t xml:space="preserve">           ФФП районов и городских округов (ЦСР 5160101)</t>
  </si>
  <si>
    <t xml:space="preserve">           ФФП поселений (ЦСР 5160102)</t>
  </si>
  <si>
    <t xml:space="preserve">           Дотация на сбалансированность (ЦСР 5170100, 5170200)</t>
  </si>
  <si>
    <t xml:space="preserve">           Субвенция муниципальным районам для предоставления дотации поселениям (ЦСР 5210255)</t>
  </si>
  <si>
    <t xml:space="preserve">       - субсидии транспортным предприятиям</t>
  </si>
  <si>
    <r>
      <t xml:space="preserve">           в том числе:</t>
    </r>
    <r>
      <rPr>
        <i/>
        <sz val="10"/>
        <rFont val="Times New Roman"/>
        <family val="1"/>
        <charset val="204"/>
      </rPr>
      <t xml:space="preserve"> котельно-печное топливо (уголь, мазут и т.д.)</t>
    </r>
  </si>
  <si>
    <t xml:space="preserve">           Полученные кредиты</t>
  </si>
  <si>
    <t xml:space="preserve">           Погашенные кредиты</t>
  </si>
  <si>
    <t xml:space="preserve">           Возврат кредитов</t>
  </si>
  <si>
    <t xml:space="preserve">           Предоставление кредитов</t>
  </si>
  <si>
    <t xml:space="preserve">    Прочие источники</t>
  </si>
  <si>
    <t>13. Социальное обеспечение (260)</t>
  </si>
  <si>
    <t xml:space="preserve">    1. НАЛОГОВЫЕ И НЕНАЛОГОВЫЕ ДОХОДЫ, в том числе (стр.3+…+стр.8):</t>
  </si>
  <si>
    <t xml:space="preserve">    2. ФИНАНСОВАЯ ПОМОЩЬ, в том числе (стр.10+…+стр.13):</t>
  </si>
  <si>
    <t>Бюджетные ассигнования 
с учетом законопроекта</t>
  </si>
  <si>
    <r>
      <t xml:space="preserve">    I </t>
    </r>
    <r>
      <rPr>
        <sz val="10"/>
        <rFont val="Times New Roman"/>
        <family val="1"/>
        <charset val="204"/>
      </rPr>
      <t>за счет субсидий, субвенций и иных межбюджетных трансфертов, имеющих целевое назначение, прочих безвозмездных поступлений (КБК 000207), безвозмездных поступлений от предпринимательской и иной приносящей доход деятельности (КБК 000303)</t>
    </r>
  </si>
  <si>
    <t>РАСХОДЫ, в том числе (стр.21+стр.22):</t>
  </si>
  <si>
    <r>
      <t xml:space="preserve">    II </t>
    </r>
    <r>
      <rPr>
        <sz val="10"/>
        <rFont val="Times New Roman"/>
        <family val="1"/>
        <charset val="204"/>
      </rPr>
      <t>за счет собственных доходов, доходов от рыночных продаж товаров и услуг, финансовой помощи (стр.23+…+стр.33+стр.38+…+стр.43)</t>
    </r>
  </si>
  <si>
    <t xml:space="preserve">    Изменение остатков средств, в том числе (стр.48-стр.49):</t>
  </si>
  <si>
    <t xml:space="preserve">    Кредиты кредитных организаций, в том числе (стр.51-стр.52):</t>
  </si>
  <si>
    <t xml:space="preserve">    Бюджетные кредиты из краевого бюджета, в том числе (стр.54-стр55):</t>
  </si>
  <si>
    <t xml:space="preserve">    Бюджетные кредиты предоставленные, в том числе (стр.57-стр.58):</t>
  </si>
  <si>
    <t>ИСТОЧНИКИ ФИНАНСИРОВАНИЯ ДЕФИЦИТА (стр.47+стр.50+стр.53+стр.56+стр.59)</t>
  </si>
  <si>
    <t>Уменьшение 
(со знаком плюс)</t>
  </si>
  <si>
    <t>Увеличение
(со знаком плюс)</t>
  </si>
  <si>
    <r>
      <t xml:space="preserve">ДОХОДЫ БЮДЖЕТА, в том числе </t>
    </r>
    <r>
      <rPr>
        <sz val="10"/>
        <rFont val="Times New Roman"/>
        <family val="1"/>
        <charset val="204"/>
      </rPr>
      <t>(стр.2+стр.9+стр.14+стр.17+стр.18+стр.19):</t>
    </r>
  </si>
  <si>
    <t xml:space="preserve">       - благоустройство</t>
  </si>
  <si>
    <t>12. Перечисления другим бюджетам бюджетной системы РФ (251)</t>
  </si>
  <si>
    <t>№ стр.</t>
  </si>
  <si>
    <t>ПРОФИЦИТ (со знаком "+"), ДЕФИЦИТ (со знаком "-") 
(стр.1-стр.20)</t>
  </si>
  <si>
    <t>Итого</t>
  </si>
  <si>
    <t>Наименование показателя бюджетной классификации</t>
  </si>
  <si>
    <t>6</t>
  </si>
  <si>
    <t>7</t>
  </si>
  <si>
    <t>8=6+7</t>
  </si>
  <si>
    <t>Сумма изменений, вносимых в решение о бюджете (со знаком +/-)</t>
  </si>
  <si>
    <t>Сумма бюджетных ассигнований, утвержденных решением о бюджете на 2012 год</t>
  </si>
  <si>
    <t>Объем бюджетных ассигнований на 2012 год, с учетом вносимых изменений</t>
  </si>
  <si>
    <t>Таблица 1</t>
  </si>
  <si>
    <t xml:space="preserve">           Остатки на начало года</t>
  </si>
  <si>
    <t xml:space="preserve">                     в т.ч. свободные остатки на начало года</t>
  </si>
  <si>
    <t xml:space="preserve">                     в т.ч. свободные остатки на конец года</t>
  </si>
  <si>
    <t xml:space="preserve">           Остатки на конец года</t>
  </si>
  <si>
    <t xml:space="preserve">       - прочие</t>
  </si>
  <si>
    <t xml:space="preserve">       - субсидии муниципальным учреждениям 
(расшифровать отдельно)</t>
  </si>
  <si>
    <t xml:space="preserve">       - субсидии ЖКХ 
(в т.ч. возмещение разницы в тарифах по баням, погребение)</t>
  </si>
  <si>
    <t xml:space="preserve">    3. СУБСИДИИ, СУБВЕНЦИИ И ИНЫЕ МБТ, ИМЕЮЩИЕ ЦЕЛЕВОЕ НАЗНАЧЕНИЕ</t>
  </si>
  <si>
    <t xml:space="preserve">    4. Доходы от возврата остатков субсидий, субвенций и иных МБТ, имеющих целевое назначение, прошлых лет (КБК 00218)</t>
  </si>
  <si>
    <r>
      <t xml:space="preserve">    5. Возврат остатков субсидий, субвенций и иных МБТ, имеющих целевое назначение, прошлых лет (КБК 000219) (</t>
    </r>
    <r>
      <rPr>
        <b/>
        <sz val="10"/>
        <rFont val="Times New Roman"/>
        <family val="1"/>
        <charset val="204"/>
      </rPr>
      <t>со знаком минус)</t>
    </r>
  </si>
  <si>
    <t xml:space="preserve">    6. ПРОЧИЕ БЕЗВОЗМЕЗДНЫЕ ПОСТУПЛЕНИЯ (КБК 000207)</t>
  </si>
  <si>
    <t xml:space="preserve">    7. РЫНОЧНЫЕ ПРОДАЖИ ТОВАРОВ И УСЛУГ (КБК 000302)</t>
  </si>
  <si>
    <t xml:space="preserve">    8. БЕЗВОЗМЕЗДНЫЕ ПОТУПЛЕНИЯ ОТ ПРЕДПРИНИМАТЕЛЬСКОЙ И ИНОЙ ПРИНОСЯЩЕЙ ДОХОД ДЕЯТЕЛЬНОСТИ (КБК 000303)</t>
  </si>
  <si>
    <t>7=6-5</t>
  </si>
  <si>
    <t>8=4+7</t>
  </si>
  <si>
    <t>Глава поселка</t>
  </si>
  <si>
    <t>Н.Н.Корнева</t>
  </si>
  <si>
    <t>Исполнитель, Бланк С.Р.(код) тел.</t>
  </si>
  <si>
    <r>
      <t>Сведения об изменении объема бюджетных ассигнований утвержденных решением о бюджете                                                      __</t>
    </r>
    <r>
      <rPr>
        <b/>
        <i/>
        <u/>
        <sz val="12"/>
        <rFont val="Times New Roman"/>
        <family val="1"/>
        <charset val="204"/>
      </rPr>
      <t>Администрации поселка Большая Ирба_</t>
    </r>
    <r>
      <rPr>
        <b/>
        <sz val="12"/>
        <rFont val="Times New Roman"/>
        <family val="1"/>
        <charset val="204"/>
      </rPr>
      <t>_ по разделам, подразделам, целевым статьям и видам расходов классификации расходов бюджетов Российской Федерации.</t>
    </r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</si>
  <si>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</si>
  <si>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</si>
  <si>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</si>
  <si>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</si>
  <si>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</si>
  <si>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</si>
  <si>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</si>
  <si>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</si>
  <si>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</si>
  <si>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Дорожное хозяйство</t>
  </si>
  <si>
    <t>Жилищно-коммунальное хозяйство</t>
  </si>
  <si>
    <t>Благоустройство</t>
  </si>
  <si>
    <t xml:space="preserve">Культура и кинематография </t>
  </si>
  <si>
    <t>Зравоохранение</t>
  </si>
  <si>
    <t>Социальная политика</t>
  </si>
  <si>
    <t>Физическая культура и спорт</t>
  </si>
  <si>
    <t>Другие вопросы в области физической культуры и спорта</t>
  </si>
  <si>
    <t>500</t>
  </si>
  <si>
    <t>184</t>
  </si>
  <si>
    <t>013</t>
  </si>
  <si>
    <t>014</t>
  </si>
  <si>
    <t>365</t>
  </si>
  <si>
    <t>017</t>
  </si>
  <si>
    <t>006</t>
  </si>
  <si>
    <t>005</t>
  </si>
  <si>
    <t>411</t>
  </si>
  <si>
    <t>412</t>
  </si>
  <si>
    <t>001</t>
  </si>
  <si>
    <t>455</t>
  </si>
  <si>
    <t>079</t>
  </si>
  <si>
    <t>054</t>
  </si>
  <si>
    <t>01</t>
  </si>
  <si>
    <t>02</t>
  </si>
  <si>
    <t>03</t>
  </si>
  <si>
    <t>04</t>
  </si>
  <si>
    <t>11</t>
  </si>
  <si>
    <t>13</t>
  </si>
  <si>
    <t>00</t>
  </si>
  <si>
    <t>10</t>
  </si>
  <si>
    <t>14</t>
  </si>
  <si>
    <t>09</t>
  </si>
  <si>
    <t>12</t>
  </si>
  <si>
    <t>05</t>
  </si>
  <si>
    <t>08</t>
  </si>
  <si>
    <t>0020303</t>
  </si>
  <si>
    <t>0020403</t>
  </si>
  <si>
    <t>0020461</t>
  </si>
  <si>
    <t>0700503</t>
  </si>
  <si>
    <t>0920303</t>
  </si>
  <si>
    <t>0</t>
  </si>
  <si>
    <t>0013601</t>
  </si>
  <si>
    <t>5227202</t>
  </si>
  <si>
    <t>9227202</t>
  </si>
  <si>
    <t>7950303</t>
  </si>
  <si>
    <t>5222031</t>
  </si>
  <si>
    <t>9222031</t>
  </si>
  <si>
    <t>3400303</t>
  </si>
  <si>
    <t>3380003</t>
  </si>
  <si>
    <t>0980211</t>
  </si>
  <si>
    <t>3510201</t>
  </si>
  <si>
    <t>3510203</t>
  </si>
  <si>
    <t>3510301</t>
  </si>
  <si>
    <t>3510303</t>
  </si>
  <si>
    <t>3510503</t>
  </si>
  <si>
    <t>6000103</t>
  </si>
  <si>
    <t>6000113</t>
  </si>
  <si>
    <t>6000303</t>
  </si>
  <si>
    <t>6000403</t>
  </si>
  <si>
    <t>6000503</t>
  </si>
  <si>
    <t>9225106</t>
  </si>
  <si>
    <t>4409903</t>
  </si>
  <si>
    <t>5205501</t>
  </si>
  <si>
    <t>5205503</t>
  </si>
  <si>
    <t>3510211</t>
  </si>
  <si>
    <t>3510213</t>
  </si>
  <si>
    <t>3510311</t>
  </si>
  <si>
    <t>3510313</t>
  </si>
  <si>
    <t>5129703</t>
  </si>
  <si>
    <t>Мероприятия по землеустройству и землепользованию поселений</t>
  </si>
  <si>
    <t>Оценка недвижимости поселений</t>
  </si>
  <si>
    <t>Озеленение  поселений</t>
  </si>
  <si>
    <t>Организация и содержание мест захоронения</t>
  </si>
  <si>
    <t>Прочие мероприятия по благоустройству поселений</t>
  </si>
  <si>
    <t>Содержание уличного освещения</t>
  </si>
  <si>
    <t>уличное освещение поселений</t>
  </si>
  <si>
    <t>Софинансирование  на присуждение грантов Губернатора Краноярского края "Жители - за чистоту и благоустройство" на 2011-2013 годы</t>
  </si>
  <si>
    <t>7950203</t>
  </si>
  <si>
    <t>024</t>
  </si>
  <si>
    <t>240</t>
  </si>
  <si>
    <t>125,5</t>
  </si>
  <si>
    <t>50</t>
  </si>
  <si>
    <t>5210271</t>
  </si>
  <si>
    <t>7950172</t>
  </si>
  <si>
    <t>435,2</t>
  </si>
  <si>
    <t>292,61</t>
  </si>
  <si>
    <t>177</t>
  </si>
  <si>
    <t>400</t>
  </si>
  <si>
    <t>4</t>
  </si>
  <si>
    <t>75,248</t>
  </si>
  <si>
    <t>9,286</t>
  </si>
  <si>
    <t>Осуществление государственных полномочий по созданию и обеспечению деятельности административных комиссий</t>
  </si>
  <si>
    <t>Целевая программа "Энергосбережение и повышение энергетической эффективности на 2011-2015 годы"</t>
  </si>
  <si>
    <t>Выполнение функций бюджетными учреждениями</t>
  </si>
  <si>
    <t>4420903</t>
  </si>
  <si>
    <t>21,5</t>
  </si>
  <si>
    <t>Библитеки</t>
  </si>
  <si>
    <t>Иные межбюджетные трасферты</t>
  </si>
  <si>
    <t>200</t>
  </si>
  <si>
    <t>14,7</t>
  </si>
  <si>
    <t>Свод изменений к проекту решения о внесении изменений в бюджет __администрация поселка Большая Ирба_</t>
  </si>
  <si>
    <t>Исполнитель,Бланк С.Р. (код) тел.</t>
  </si>
  <si>
    <t>Целевая программа "Профилактика терроризма и экстримизма на 2010-2012 годы"</t>
  </si>
  <si>
    <t>ДЦП "Культурно-массовые мероприятия проводимые на территории муниципального образования 2012-2014годы"</t>
  </si>
  <si>
    <t>Организация и проведение акарицидных обработок мест массового отдыха населения за счет краевого бюджета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</si>
  <si>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</si>
  <si>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Компенсация  части размера платы граждан за  услуги теплоснабжения </t>
  </si>
  <si>
    <t xml:space="preserve">Компенсация части размера платы граждан за  услуги водоснабжения и водоотведения </t>
  </si>
  <si>
    <t>Капитальный ремонт жилого фонда</t>
  </si>
  <si>
    <t>Мероприятия в области коммунального хозяйства</t>
  </si>
  <si>
    <t xml:space="preserve">Компенсация выпадающих доходов организациям,предоставляющим населению услуги теплоснабжения по тарифам </t>
  </si>
  <si>
    <t>Компенсация выпадающих доходов, предоставляющих услуги водоснабжения и водоотведения по тарифам,</t>
  </si>
  <si>
    <t>0900303</t>
  </si>
  <si>
    <t xml:space="preserve">Выполнение функции органами местного самоуправления (за счет субсидии на частичное финансирование (возмещение) расходов на увеличение фонда оплаты </t>
  </si>
  <si>
    <t>Осуществление первичного воинского учета на территориях, где отсутствуют военные комиссариаты</t>
  </si>
  <si>
    <t xml:space="preserve">КЦП "Обеспечение пожарной безопасности сельских населенных пунктов Красноярского края на  2011-2013 годы" - </t>
  </si>
  <si>
    <t xml:space="preserve">Приложение № 1
к Соглашению об оздоровлении
муниципальных финансов
от 13.01.2012 № </t>
  </si>
  <si>
    <t>0980101</t>
  </si>
  <si>
    <t>0980201</t>
  </si>
  <si>
    <t>125</t>
  </si>
  <si>
    <t>525</t>
  </si>
  <si>
    <t>56</t>
  </si>
  <si>
    <t>120</t>
  </si>
  <si>
    <t>116,43</t>
  </si>
  <si>
    <t>243,2</t>
  </si>
  <si>
    <t>447,4</t>
  </si>
  <si>
    <t>5225106</t>
  </si>
  <si>
    <t>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(за счет краевого бюджета)</t>
  </si>
  <si>
    <t>5084,298</t>
  </si>
  <si>
    <t>2440,454</t>
  </si>
  <si>
    <t>67,156</t>
  </si>
  <si>
    <t>19,2</t>
  </si>
  <si>
    <t>1302,18</t>
  </si>
  <si>
    <t>3894,832</t>
  </si>
  <si>
    <t>4441,1</t>
  </si>
  <si>
    <t>552,437</t>
  </si>
  <si>
    <t>142,1</t>
  </si>
  <si>
    <t>019</t>
  </si>
  <si>
    <t>8600000</t>
  </si>
  <si>
    <t>488,5</t>
  </si>
  <si>
    <t xml:space="preserve">Субсидии на иные цели </t>
  </si>
  <si>
    <t>7950252</t>
  </si>
  <si>
    <t>100</t>
  </si>
  <si>
    <t>ДРЦП "Доступная среда для инвалидов в Курагинском районе</t>
  </si>
  <si>
    <t>9,8</t>
  </si>
  <si>
    <t>3,5</t>
  </si>
  <si>
    <t>1771,04</t>
  </si>
  <si>
    <t>проект   ноябрь 20012г.</t>
  </si>
  <si>
    <t>112,4</t>
  </si>
  <si>
    <t>-68,9</t>
  </si>
  <si>
    <t>3150203</t>
  </si>
  <si>
    <t>350</t>
  </si>
  <si>
    <t>Поодержка дорожного хозяйства</t>
  </si>
  <si>
    <t>950</t>
  </si>
  <si>
    <t>1366,069</t>
  </si>
  <si>
    <t>018</t>
  </si>
  <si>
    <t>8,71</t>
  </si>
  <si>
    <t>251,188</t>
  </si>
  <si>
    <t>-0,007</t>
  </si>
  <si>
    <t>8610000</t>
  </si>
  <si>
    <t>103,4</t>
  </si>
  <si>
    <t>Субсидии на повышение зар.платы</t>
  </si>
  <si>
    <t>0923400</t>
  </si>
  <si>
    <t>108,155</t>
  </si>
  <si>
    <t>Субсидии на Энергосбережение и повышения энегетической эффективности на период до 2020года</t>
  </si>
  <si>
    <t>0020361</t>
  </si>
  <si>
    <t>22</t>
  </si>
  <si>
    <t>Субсидии на повышение оплаты труда глав</t>
  </si>
  <si>
    <t>0,007</t>
  </si>
  <si>
    <t>Средства передаваемые на выпол.полномочий района</t>
  </si>
  <si>
    <t>4383,29</t>
  </si>
  <si>
    <t>Бюджетные ассигнования на 
1 января 2013г. (решение о бюджете 
от 21.12.2012г._ 
№ 34-157 р)</t>
  </si>
  <si>
    <t>Приложение 1, таблица 1</t>
  </si>
  <si>
    <t>к соглашению об оздоровлении муниципальных финансов</t>
  </si>
  <si>
    <t>Бюджетные ассигнования с учетом внесенных изменений на "01"  07  2013г. (решение о бюджете 
от 24.06.2013 
№ 39-183 р)</t>
  </si>
  <si>
    <t>Изменения, предусмотренные законопроектом 
о внесении изменений в бюджет 
от _07   2013г. № _______</t>
  </si>
  <si>
    <t>9. Средства передаваемые на выполнение полномочий муниципального района (поселени)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</si>
</sst>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1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 applyProtection="1">
      <alignment horizontal="left" vertical="center" wrapText="1" indent="1"/>
      <protection hidden="1"/>
    </xf>
    <xf numFmtId="0" fontId="7" fillId="0" borderId="2" xfId="0" applyNumberFormat="1" applyFont="1" applyBorder="1" applyAlignment="1" applyProtection="1">
      <alignment horizontal="left" vertical="center" wrapText="1" indent="1"/>
      <protection hidden="1"/>
    </xf>
    <xf numFmtId="164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 applyProtection="1">
      <alignment horizontal="left" vertical="center" wrapText="1" indent="1"/>
      <protection hidden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19" xfId="0" applyNumberFormat="1" applyFont="1" applyBorder="1" applyAlignment="1">
      <alignment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left" vertical="center" wrapText="1"/>
    </xf>
    <xf numFmtId="165" fontId="2" fillId="2" borderId="20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165" fontId="2" fillId="2" borderId="15" xfId="0" applyNumberFormat="1" applyFont="1" applyFill="1" applyBorder="1" applyAlignment="1">
      <alignment horizontal="right" vertical="center" wrapText="1"/>
    </xf>
    <xf numFmtId="165" fontId="2" fillId="2" borderId="23" xfId="0" applyNumberFormat="1" applyFont="1" applyFill="1" applyBorder="1" applyAlignment="1">
      <alignment horizontal="right" vertical="center" wrapText="1"/>
    </xf>
    <xf numFmtId="165" fontId="2" fillId="2" borderId="24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center" wrapText="1"/>
    </xf>
    <xf numFmtId="165" fontId="5" fillId="2" borderId="19" xfId="0" applyNumberFormat="1" applyFont="1" applyFill="1" applyBorder="1" applyAlignment="1">
      <alignment horizontal="right" vertical="center" wrapText="1"/>
    </xf>
    <xf numFmtId="165" fontId="5" fillId="2" borderId="25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9" xfId="0" applyNumberFormat="1" applyFont="1" applyFill="1" applyBorder="1" applyAlignment="1">
      <alignment horizontal="right" vertical="center" wrapText="1"/>
    </xf>
    <xf numFmtId="165" fontId="2" fillId="2" borderId="25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165" fontId="5" fillId="0" borderId="14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15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165" fontId="5" fillId="2" borderId="23" xfId="0" applyNumberFormat="1" applyFont="1" applyFill="1" applyBorder="1" applyAlignment="1">
      <alignment horizontal="right" vertical="center" wrapText="1"/>
    </xf>
    <xf numFmtId="165" fontId="5" fillId="2" borderId="28" xfId="0" applyNumberFormat="1" applyFont="1" applyFill="1" applyBorder="1" applyAlignment="1">
      <alignment horizontal="right" vertical="center" wrapText="1"/>
    </xf>
    <xf numFmtId="165" fontId="5" fillId="2" borderId="29" xfId="0" applyNumberFormat="1" applyFont="1" applyFill="1" applyBorder="1" applyAlignment="1">
      <alignment horizontal="right" vertical="center" wrapText="1"/>
    </xf>
    <xf numFmtId="165" fontId="5" fillId="2" borderId="30" xfId="0" applyNumberFormat="1" applyFont="1" applyFill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5" fillId="2" borderId="31" xfId="0" applyNumberFormat="1" applyFont="1" applyFill="1" applyBorder="1" applyAlignment="1">
      <alignment horizontal="right"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33" xfId="0" applyNumberFormat="1" applyFont="1" applyFill="1" applyBorder="1" applyAlignment="1">
      <alignment horizontal="right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right" vertical="center" wrapText="1"/>
    </xf>
    <xf numFmtId="165" fontId="8" fillId="0" borderId="19" xfId="0" applyNumberFormat="1" applyFont="1" applyBorder="1" applyAlignment="1">
      <alignment horizontal="right" vertical="center" wrapText="1"/>
    </xf>
    <xf numFmtId="165" fontId="8" fillId="2" borderId="19" xfId="0" applyNumberFormat="1" applyFont="1" applyFill="1" applyBorder="1" applyAlignment="1">
      <alignment horizontal="right" vertical="center" wrapText="1"/>
    </xf>
    <xf numFmtId="165" fontId="8" fillId="2" borderId="25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5" fontId="5" fillId="0" borderId="16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2" borderId="11" xfId="0" applyNumberFormat="1" applyFont="1" applyFill="1" applyBorder="1" applyAlignment="1">
      <alignment horizontal="right" vertical="center" wrapText="1"/>
    </xf>
    <xf numFmtId="165" fontId="5" fillId="2" borderId="12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wrapText="1"/>
    </xf>
    <xf numFmtId="11" fontId="10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topLeftCell="A28" zoomScaleNormal="100" zoomScaleSheetLayoutView="100" workbookViewId="0">
      <selection activeCell="G44" sqref="G44"/>
    </sheetView>
  </sheetViews>
  <sheetFormatPr defaultRowHeight="12.75" x14ac:dyDescent="0.2"/>
  <cols>
    <col min="1" max="1" width="44.5703125" style="6" customWidth="1"/>
    <col min="2" max="2" width="9.5703125" style="7" customWidth="1"/>
    <col min="3" max="3" width="8.85546875" style="7" customWidth="1"/>
    <col min="4" max="4" width="9.7109375" style="7" customWidth="1"/>
    <col min="5" max="5" width="10" style="7" customWidth="1"/>
    <col min="6" max="6" width="16.42578125" style="7" customWidth="1"/>
    <col min="7" max="7" width="13.85546875" style="7" customWidth="1"/>
    <col min="8" max="8" width="14.85546875" style="8" customWidth="1"/>
    <col min="9" max="16384" width="9.140625" style="5"/>
  </cols>
  <sheetData>
    <row r="1" spans="1:10" ht="12.75" customHeight="1" x14ac:dyDescent="0.2">
      <c r="A1" s="4"/>
      <c r="B1" s="1"/>
      <c r="C1" s="3"/>
      <c r="D1" s="3"/>
      <c r="E1" s="3"/>
      <c r="F1" s="98" t="s">
        <v>211</v>
      </c>
      <c r="G1" s="98"/>
      <c r="H1" s="98"/>
      <c r="I1" s="3"/>
      <c r="J1" s="3"/>
    </row>
    <row r="2" spans="1:10" ht="39" customHeight="1" x14ac:dyDescent="0.2">
      <c r="A2" s="4"/>
      <c r="B2" s="1"/>
      <c r="C2" s="3"/>
      <c r="D2" s="3"/>
      <c r="E2" s="3"/>
      <c r="F2" s="98"/>
      <c r="G2" s="98"/>
      <c r="H2" s="98"/>
      <c r="I2" s="3"/>
      <c r="J2" s="3"/>
    </row>
    <row r="3" spans="1:10" ht="25.5" customHeight="1" x14ac:dyDescent="0.2">
      <c r="A3" s="4"/>
      <c r="B3" s="1"/>
      <c r="C3" s="1"/>
      <c r="D3" s="1"/>
      <c r="E3" s="1"/>
      <c r="F3" s="98"/>
      <c r="G3" s="98"/>
      <c r="H3" s="98"/>
      <c r="I3" s="2"/>
      <c r="J3" s="2"/>
    </row>
    <row r="4" spans="1:10" ht="20.25" customHeight="1" x14ac:dyDescent="0.2">
      <c r="F4" s="84"/>
      <c r="G4" s="84"/>
      <c r="H4" s="85"/>
    </row>
    <row r="5" spans="1:10" ht="26.25" customHeight="1" x14ac:dyDescent="0.2">
      <c r="F5" s="84"/>
      <c r="G5" s="84"/>
      <c r="H5" s="86" t="s">
        <v>66</v>
      </c>
    </row>
    <row r="6" spans="1:10" ht="53.25" customHeight="1" x14ac:dyDescent="0.2">
      <c r="A6" s="97" t="s">
        <v>85</v>
      </c>
      <c r="B6" s="97"/>
      <c r="C6" s="97"/>
      <c r="D6" s="97"/>
      <c r="E6" s="97"/>
      <c r="F6" s="97"/>
      <c r="G6" s="97"/>
      <c r="H6" s="97"/>
    </row>
    <row r="7" spans="1:10" ht="17.25" customHeight="1" x14ac:dyDescent="0.2">
      <c r="A7" s="38"/>
      <c r="B7" s="38"/>
      <c r="C7" s="99" t="s">
        <v>242</v>
      </c>
      <c r="D7" s="99"/>
      <c r="E7" s="99"/>
      <c r="F7" s="38"/>
      <c r="G7" s="38"/>
      <c r="H7" s="38"/>
    </row>
    <row r="8" spans="1:10" ht="21" customHeight="1" x14ac:dyDescent="0.25">
      <c r="A8" s="42"/>
      <c r="B8" s="80"/>
      <c r="C8" s="80"/>
      <c r="D8" s="80"/>
      <c r="E8" s="80"/>
      <c r="F8" s="80"/>
      <c r="G8" s="80"/>
      <c r="H8" s="43" t="s">
        <v>0</v>
      </c>
    </row>
    <row r="9" spans="1:10" ht="110.25" x14ac:dyDescent="0.2">
      <c r="A9" s="81" t="s">
        <v>59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64</v>
      </c>
      <c r="G9" s="40" t="s">
        <v>63</v>
      </c>
      <c r="H9" s="40" t="s">
        <v>65</v>
      </c>
    </row>
    <row r="10" spans="1:10" ht="15.75" x14ac:dyDescent="0.25">
      <c r="A10" s="82">
        <v>1</v>
      </c>
      <c r="B10" s="40">
        <v>2</v>
      </c>
      <c r="C10" s="40">
        <v>3</v>
      </c>
      <c r="D10" s="40">
        <v>4</v>
      </c>
      <c r="E10" s="40">
        <v>5</v>
      </c>
      <c r="F10" s="40" t="s">
        <v>60</v>
      </c>
      <c r="G10" s="40" t="s">
        <v>61</v>
      </c>
      <c r="H10" s="41" t="s">
        <v>62</v>
      </c>
    </row>
    <row r="11" spans="1:10" ht="20.25" customHeight="1" x14ac:dyDescent="0.25">
      <c r="A11" s="39" t="s">
        <v>86</v>
      </c>
      <c r="B11" s="40" t="s">
        <v>117</v>
      </c>
      <c r="C11" s="40" t="s">
        <v>123</v>
      </c>
      <c r="D11" s="40"/>
      <c r="E11" s="40" t="s">
        <v>103</v>
      </c>
      <c r="F11" s="88">
        <f>F12+F14+F15+F16+F17+F18</f>
        <v>5564.5759999999991</v>
      </c>
      <c r="G11" s="89">
        <f>G12+G14+G15+G16+G17+G18+G13</f>
        <v>22</v>
      </c>
      <c r="H11" s="90">
        <f>F11+G11</f>
        <v>5586.5759999999991</v>
      </c>
    </row>
    <row r="12" spans="1:10" ht="51.75" customHeight="1" x14ac:dyDescent="0.25">
      <c r="A12" s="39" t="s">
        <v>87</v>
      </c>
      <c r="B12" s="40" t="s">
        <v>117</v>
      </c>
      <c r="C12" s="40" t="s">
        <v>118</v>
      </c>
      <c r="D12" s="40" t="s">
        <v>130</v>
      </c>
      <c r="E12" s="40" t="s">
        <v>103</v>
      </c>
      <c r="F12" s="40" t="s">
        <v>220</v>
      </c>
      <c r="G12" s="40"/>
      <c r="H12" s="87">
        <f t="shared" ref="H12:H71" si="0">F12+G12</f>
        <v>447.4</v>
      </c>
    </row>
    <row r="13" spans="1:10" ht="27.75" customHeight="1" x14ac:dyDescent="0.25">
      <c r="A13" s="39" t="s">
        <v>262</v>
      </c>
      <c r="B13" s="40" t="s">
        <v>117</v>
      </c>
      <c r="C13" s="40" t="s">
        <v>118</v>
      </c>
      <c r="D13" s="40" t="s">
        <v>260</v>
      </c>
      <c r="E13" s="40" t="s">
        <v>103</v>
      </c>
      <c r="F13" s="40"/>
      <c r="G13" s="40" t="s">
        <v>261</v>
      </c>
      <c r="H13" s="87" t="str">
        <f>G13</f>
        <v>22</v>
      </c>
    </row>
    <row r="14" spans="1:10" ht="81.75" customHeight="1" x14ac:dyDescent="0.25">
      <c r="A14" s="39" t="s">
        <v>88</v>
      </c>
      <c r="B14" s="40" t="s">
        <v>117</v>
      </c>
      <c r="C14" s="40" t="s">
        <v>119</v>
      </c>
      <c r="D14" s="40" t="s">
        <v>131</v>
      </c>
      <c r="E14" s="40" t="s">
        <v>103</v>
      </c>
      <c r="F14" s="40" t="s">
        <v>219</v>
      </c>
      <c r="G14" s="40" t="s">
        <v>135</v>
      </c>
      <c r="H14" s="87">
        <f t="shared" si="0"/>
        <v>243.2</v>
      </c>
    </row>
    <row r="15" spans="1:10" ht="47.25" customHeight="1" x14ac:dyDescent="0.25">
      <c r="A15" s="39" t="s">
        <v>89</v>
      </c>
      <c r="B15" s="40" t="s">
        <v>117</v>
      </c>
      <c r="C15" s="40" t="s">
        <v>120</v>
      </c>
      <c r="D15" s="40" t="s">
        <v>131</v>
      </c>
      <c r="E15" s="40" t="s">
        <v>103</v>
      </c>
      <c r="F15" s="40" t="s">
        <v>265</v>
      </c>
      <c r="G15" s="40"/>
      <c r="H15" s="87">
        <f t="shared" si="0"/>
        <v>4383.29</v>
      </c>
    </row>
    <row r="16" spans="1:10" ht="60.75" customHeight="1" x14ac:dyDescent="0.25">
      <c r="A16" s="39" t="s">
        <v>208</v>
      </c>
      <c r="B16" s="40" t="s">
        <v>117</v>
      </c>
      <c r="C16" s="40" t="s">
        <v>120</v>
      </c>
      <c r="D16" s="40" t="s">
        <v>132</v>
      </c>
      <c r="E16" s="40" t="s">
        <v>103</v>
      </c>
      <c r="F16" s="40" t="s">
        <v>175</v>
      </c>
      <c r="G16" s="40" t="s">
        <v>135</v>
      </c>
      <c r="H16" s="87">
        <f t="shared" si="0"/>
        <v>125.5</v>
      </c>
    </row>
    <row r="17" spans="1:8" ht="20.25" customHeight="1" x14ac:dyDescent="0.25">
      <c r="A17" s="39" t="s">
        <v>90</v>
      </c>
      <c r="B17" s="40" t="s">
        <v>117</v>
      </c>
      <c r="C17" s="40" t="s">
        <v>121</v>
      </c>
      <c r="D17" s="40" t="s">
        <v>133</v>
      </c>
      <c r="E17" s="40" t="s">
        <v>104</v>
      </c>
      <c r="F17" s="40" t="s">
        <v>225</v>
      </c>
      <c r="G17" s="40"/>
      <c r="H17" s="90">
        <f t="shared" si="0"/>
        <v>67.156000000000006</v>
      </c>
    </row>
    <row r="18" spans="1:8" ht="20.25" customHeight="1" x14ac:dyDescent="0.25">
      <c r="A18" s="39" t="s">
        <v>91</v>
      </c>
      <c r="B18" s="40" t="s">
        <v>117</v>
      </c>
      <c r="C18" s="40" t="s">
        <v>122</v>
      </c>
      <c r="D18" s="40"/>
      <c r="E18" s="40"/>
      <c r="F18" s="88">
        <f>F19+F20+F21+F22</f>
        <v>298.02999999999997</v>
      </c>
      <c r="G18" s="88"/>
      <c r="H18" s="90">
        <f t="shared" si="0"/>
        <v>298.02999999999997</v>
      </c>
    </row>
    <row r="19" spans="1:8" ht="20.25" customHeight="1" x14ac:dyDescent="0.25">
      <c r="A19" s="39" t="s">
        <v>165</v>
      </c>
      <c r="B19" s="40" t="s">
        <v>117</v>
      </c>
      <c r="C19" s="40" t="s">
        <v>122</v>
      </c>
      <c r="D19" s="40" t="s">
        <v>207</v>
      </c>
      <c r="E19" s="40" t="s">
        <v>105</v>
      </c>
      <c r="F19" s="40" t="s">
        <v>243</v>
      </c>
      <c r="G19" s="40"/>
      <c r="H19" s="87">
        <f t="shared" si="0"/>
        <v>112.4</v>
      </c>
    </row>
    <row r="20" spans="1:8" ht="20.25" customHeight="1" x14ac:dyDescent="0.25">
      <c r="A20" s="39" t="s">
        <v>91</v>
      </c>
      <c r="B20" s="40" t="s">
        <v>117</v>
      </c>
      <c r="C20" s="40" t="s">
        <v>122</v>
      </c>
      <c r="D20" s="40" t="s">
        <v>134</v>
      </c>
      <c r="E20" s="40" t="s">
        <v>105</v>
      </c>
      <c r="F20" s="40" t="s">
        <v>218</v>
      </c>
      <c r="G20" s="40"/>
      <c r="H20" s="87">
        <f t="shared" si="0"/>
        <v>116.43</v>
      </c>
    </row>
    <row r="21" spans="1:8" ht="48.75" customHeight="1" x14ac:dyDescent="0.25">
      <c r="A21" s="39" t="s">
        <v>186</v>
      </c>
      <c r="B21" s="40" t="s">
        <v>117</v>
      </c>
      <c r="C21" s="40" t="s">
        <v>122</v>
      </c>
      <c r="D21" s="40" t="s">
        <v>177</v>
      </c>
      <c r="E21" s="40" t="s">
        <v>103</v>
      </c>
      <c r="F21" s="40" t="s">
        <v>226</v>
      </c>
      <c r="G21" s="40"/>
      <c r="H21" s="87">
        <f t="shared" si="0"/>
        <v>19.2</v>
      </c>
    </row>
    <row r="22" spans="1:8" ht="45.75" customHeight="1" x14ac:dyDescent="0.25">
      <c r="A22" s="39" t="s">
        <v>187</v>
      </c>
      <c r="B22" s="40" t="s">
        <v>117</v>
      </c>
      <c r="C22" s="40" t="s">
        <v>122</v>
      </c>
      <c r="D22" s="40" t="s">
        <v>178</v>
      </c>
      <c r="E22" s="40" t="s">
        <v>105</v>
      </c>
      <c r="F22" s="40" t="s">
        <v>176</v>
      </c>
      <c r="G22" s="40"/>
      <c r="H22" s="87">
        <f t="shared" si="0"/>
        <v>50</v>
      </c>
    </row>
    <row r="23" spans="1:8" ht="20.25" customHeight="1" x14ac:dyDescent="0.25">
      <c r="A23" s="39" t="s">
        <v>92</v>
      </c>
      <c r="B23" s="40" t="s">
        <v>118</v>
      </c>
      <c r="C23" s="40" t="s">
        <v>123</v>
      </c>
      <c r="D23" s="40"/>
      <c r="E23" s="40" t="s">
        <v>103</v>
      </c>
      <c r="F23" s="88" t="str">
        <f>F24</f>
        <v>435,2</v>
      </c>
      <c r="G23" s="88" t="str">
        <f>G24</f>
        <v>-68,9</v>
      </c>
      <c r="H23" s="87">
        <f t="shared" si="0"/>
        <v>366.29999999999995</v>
      </c>
    </row>
    <row r="24" spans="1:8" ht="45" customHeight="1" x14ac:dyDescent="0.25">
      <c r="A24" s="39" t="s">
        <v>209</v>
      </c>
      <c r="B24" s="40" t="s">
        <v>118</v>
      </c>
      <c r="C24" s="40" t="s">
        <v>119</v>
      </c>
      <c r="D24" s="40" t="s">
        <v>136</v>
      </c>
      <c r="E24" s="40" t="s">
        <v>103</v>
      </c>
      <c r="F24" s="40" t="s">
        <v>179</v>
      </c>
      <c r="G24" s="40" t="s">
        <v>244</v>
      </c>
      <c r="H24" s="87">
        <f t="shared" si="0"/>
        <v>366.29999999999995</v>
      </c>
    </row>
    <row r="25" spans="1:8" ht="33" customHeight="1" x14ac:dyDescent="0.25">
      <c r="A25" s="39" t="s">
        <v>93</v>
      </c>
      <c r="B25" s="40" t="s">
        <v>119</v>
      </c>
      <c r="C25" s="40" t="s">
        <v>123</v>
      </c>
      <c r="D25" s="40"/>
      <c r="E25" s="40"/>
      <c r="F25" s="88">
        <f>F26+F27+F28</f>
        <v>484.31</v>
      </c>
      <c r="G25" s="88">
        <f>G26+G27+G28</f>
        <v>0</v>
      </c>
      <c r="H25" s="87">
        <f t="shared" si="0"/>
        <v>484.31</v>
      </c>
    </row>
    <row r="26" spans="1:8" ht="52.5" customHeight="1" x14ac:dyDescent="0.25">
      <c r="A26" s="39" t="s">
        <v>210</v>
      </c>
      <c r="B26" s="40" t="s">
        <v>119</v>
      </c>
      <c r="C26" s="40" t="s">
        <v>124</v>
      </c>
      <c r="D26" s="40" t="s">
        <v>137</v>
      </c>
      <c r="E26" s="40" t="s">
        <v>106</v>
      </c>
      <c r="F26" s="40" t="s">
        <v>180</v>
      </c>
      <c r="G26" s="40"/>
      <c r="H26" s="87">
        <f t="shared" si="0"/>
        <v>292.61</v>
      </c>
    </row>
    <row r="27" spans="1:8" ht="54.75" customHeight="1" x14ac:dyDescent="0.25">
      <c r="A27" s="39" t="s">
        <v>210</v>
      </c>
      <c r="B27" s="40" t="s">
        <v>119</v>
      </c>
      <c r="C27" s="40" t="s">
        <v>124</v>
      </c>
      <c r="D27" s="40" t="s">
        <v>138</v>
      </c>
      <c r="E27" s="40" t="s">
        <v>106</v>
      </c>
      <c r="F27" s="40" t="s">
        <v>194</v>
      </c>
      <c r="G27" s="40"/>
      <c r="H27" s="87">
        <f t="shared" si="0"/>
        <v>14.7</v>
      </c>
    </row>
    <row r="28" spans="1:8" ht="50.25" customHeight="1" x14ac:dyDescent="0.25">
      <c r="A28" s="39" t="s">
        <v>197</v>
      </c>
      <c r="B28" s="40" t="s">
        <v>119</v>
      </c>
      <c r="C28" s="40" t="s">
        <v>125</v>
      </c>
      <c r="D28" s="40" t="s">
        <v>139</v>
      </c>
      <c r="E28" s="40" t="s">
        <v>106</v>
      </c>
      <c r="F28" s="40" t="s">
        <v>181</v>
      </c>
      <c r="G28" s="40"/>
      <c r="H28" s="87">
        <f t="shared" si="0"/>
        <v>177</v>
      </c>
    </row>
    <row r="29" spans="1:8" ht="20.25" customHeight="1" x14ac:dyDescent="0.25">
      <c r="A29" s="39" t="s">
        <v>94</v>
      </c>
      <c r="B29" s="40" t="s">
        <v>120</v>
      </c>
      <c r="C29" s="40" t="s">
        <v>123</v>
      </c>
      <c r="D29" s="40"/>
      <c r="E29" s="40"/>
      <c r="F29" s="88">
        <f>F30+F31+F33+F34+F32</f>
        <v>930</v>
      </c>
      <c r="G29" s="88">
        <f>G30+G31+G33+G34</f>
        <v>0</v>
      </c>
      <c r="H29" s="87">
        <f t="shared" si="0"/>
        <v>930</v>
      </c>
    </row>
    <row r="30" spans="1:8" ht="20.25" customHeight="1" x14ac:dyDescent="0.25">
      <c r="A30" s="39" t="s">
        <v>95</v>
      </c>
      <c r="B30" s="40" t="s">
        <v>120</v>
      </c>
      <c r="C30" s="40" t="s">
        <v>126</v>
      </c>
      <c r="D30" s="40" t="s">
        <v>140</v>
      </c>
      <c r="E30" s="40" t="s">
        <v>107</v>
      </c>
      <c r="F30" s="40" t="s">
        <v>182</v>
      </c>
      <c r="G30" s="40"/>
      <c r="H30" s="87">
        <f t="shared" si="0"/>
        <v>400</v>
      </c>
    </row>
    <row r="31" spans="1:8" ht="20.25" customHeight="1" x14ac:dyDescent="0.25">
      <c r="A31" s="39" t="s">
        <v>95</v>
      </c>
      <c r="B31" s="40" t="s">
        <v>120</v>
      </c>
      <c r="C31" s="40" t="s">
        <v>126</v>
      </c>
      <c r="D31" s="40" t="s">
        <v>141</v>
      </c>
      <c r="E31" s="40" t="s">
        <v>107</v>
      </c>
      <c r="F31" s="40" t="s">
        <v>183</v>
      </c>
      <c r="G31" s="40"/>
      <c r="H31" s="87">
        <f t="shared" si="0"/>
        <v>4</v>
      </c>
    </row>
    <row r="32" spans="1:8" ht="20.25" customHeight="1" x14ac:dyDescent="0.25">
      <c r="A32" s="39" t="s">
        <v>247</v>
      </c>
      <c r="B32" s="40" t="s">
        <v>120</v>
      </c>
      <c r="C32" s="40" t="s">
        <v>126</v>
      </c>
      <c r="D32" s="40" t="s">
        <v>245</v>
      </c>
      <c r="E32" s="40" t="s">
        <v>107</v>
      </c>
      <c r="F32" s="40" t="s">
        <v>246</v>
      </c>
      <c r="G32" s="40"/>
      <c r="H32" s="87">
        <f t="shared" si="0"/>
        <v>350</v>
      </c>
    </row>
    <row r="33" spans="1:8" ht="34.5" customHeight="1" x14ac:dyDescent="0.25">
      <c r="A33" s="39" t="s">
        <v>164</v>
      </c>
      <c r="B33" s="40" t="s">
        <v>120</v>
      </c>
      <c r="C33" s="40" t="s">
        <v>127</v>
      </c>
      <c r="D33" s="40" t="s">
        <v>142</v>
      </c>
      <c r="E33" s="40" t="s">
        <v>116</v>
      </c>
      <c r="F33" s="40" t="s">
        <v>217</v>
      </c>
      <c r="G33" s="40"/>
      <c r="H33" s="87">
        <f t="shared" si="0"/>
        <v>120</v>
      </c>
    </row>
    <row r="34" spans="1:8" ht="37.5" customHeight="1" x14ac:dyDescent="0.25">
      <c r="A34" s="39" t="s">
        <v>192</v>
      </c>
      <c r="B34" s="40" t="s">
        <v>120</v>
      </c>
      <c r="C34" s="40" t="s">
        <v>127</v>
      </c>
      <c r="D34" s="40" t="s">
        <v>143</v>
      </c>
      <c r="E34" s="40" t="s">
        <v>108</v>
      </c>
      <c r="F34" s="40" t="s">
        <v>216</v>
      </c>
      <c r="G34" s="40"/>
      <c r="H34" s="87">
        <f t="shared" si="0"/>
        <v>56</v>
      </c>
    </row>
    <row r="35" spans="1:8" ht="20.25" customHeight="1" x14ac:dyDescent="0.25">
      <c r="A35" s="39" t="s">
        <v>96</v>
      </c>
      <c r="B35" s="40" t="s">
        <v>128</v>
      </c>
      <c r="C35" s="40" t="s">
        <v>123</v>
      </c>
      <c r="D35" s="40"/>
      <c r="E35" s="40"/>
      <c r="F35" s="89">
        <f>F38+F39+F40+F41+F42+F44+F43+F36+F37</f>
        <v>17335.809000000001</v>
      </c>
      <c r="G35" s="89">
        <f>G36+G37+G44</f>
        <v>7.0000000000000001E-3</v>
      </c>
      <c r="H35" s="90">
        <f t="shared" si="0"/>
        <v>17335.816000000003</v>
      </c>
    </row>
    <row r="36" spans="1:8" ht="20.25" customHeight="1" x14ac:dyDescent="0.25">
      <c r="A36" s="39" t="s">
        <v>203</v>
      </c>
      <c r="B36" s="40" t="s">
        <v>128</v>
      </c>
      <c r="C36" s="40" t="s">
        <v>117</v>
      </c>
      <c r="D36" s="40" t="s">
        <v>212</v>
      </c>
      <c r="E36" s="40" t="s">
        <v>109</v>
      </c>
      <c r="F36" s="40" t="s">
        <v>223</v>
      </c>
      <c r="G36" s="89"/>
      <c r="H36" s="90">
        <v>5084.2979999999998</v>
      </c>
    </row>
    <row r="37" spans="1:8" ht="20.25" customHeight="1" x14ac:dyDescent="0.25">
      <c r="A37" s="39" t="s">
        <v>203</v>
      </c>
      <c r="B37" s="40" t="s">
        <v>128</v>
      </c>
      <c r="C37" s="40" t="s">
        <v>117</v>
      </c>
      <c r="D37" s="40" t="s">
        <v>213</v>
      </c>
      <c r="E37" s="40" t="s">
        <v>109</v>
      </c>
      <c r="F37" s="40" t="s">
        <v>224</v>
      </c>
      <c r="G37" s="89"/>
      <c r="H37" s="90">
        <v>2440.4540000000002</v>
      </c>
    </row>
    <row r="38" spans="1:8" ht="19.5" customHeight="1" x14ac:dyDescent="0.25">
      <c r="A38" s="39" t="s">
        <v>203</v>
      </c>
      <c r="B38" s="40" t="s">
        <v>128</v>
      </c>
      <c r="C38" s="40" t="s">
        <v>117</v>
      </c>
      <c r="D38" s="40" t="s">
        <v>144</v>
      </c>
      <c r="E38" s="40" t="s">
        <v>109</v>
      </c>
      <c r="F38" s="40" t="s">
        <v>184</v>
      </c>
      <c r="G38" s="40"/>
      <c r="H38" s="90">
        <f t="shared" si="0"/>
        <v>75.248000000000005</v>
      </c>
    </row>
    <row r="39" spans="1:8" ht="54.75" customHeight="1" x14ac:dyDescent="0.25">
      <c r="A39" s="39" t="s">
        <v>205</v>
      </c>
      <c r="B39" s="40" t="s">
        <v>128</v>
      </c>
      <c r="C39" s="40" t="s">
        <v>118</v>
      </c>
      <c r="D39" s="40" t="s">
        <v>145</v>
      </c>
      <c r="E39" s="40" t="s">
        <v>109</v>
      </c>
      <c r="F39" s="40" t="s">
        <v>241</v>
      </c>
      <c r="G39" s="40"/>
      <c r="H39" s="87">
        <f t="shared" si="0"/>
        <v>1771.04</v>
      </c>
    </row>
    <row r="40" spans="1:8" ht="42" customHeight="1" x14ac:dyDescent="0.25">
      <c r="A40" s="39" t="s">
        <v>205</v>
      </c>
      <c r="B40" s="40" t="s">
        <v>128</v>
      </c>
      <c r="C40" s="40" t="s">
        <v>118</v>
      </c>
      <c r="D40" s="40" t="s">
        <v>146</v>
      </c>
      <c r="E40" s="40" t="s">
        <v>109</v>
      </c>
      <c r="F40" s="40" t="s">
        <v>241</v>
      </c>
      <c r="G40" s="40"/>
      <c r="H40" s="87">
        <f t="shared" si="0"/>
        <v>1771.04</v>
      </c>
    </row>
    <row r="41" spans="1:8" ht="42" customHeight="1" x14ac:dyDescent="0.25">
      <c r="A41" s="39" t="s">
        <v>206</v>
      </c>
      <c r="B41" s="40" t="s">
        <v>128</v>
      </c>
      <c r="C41" s="40" t="s">
        <v>118</v>
      </c>
      <c r="D41" s="40" t="s">
        <v>147</v>
      </c>
      <c r="E41" s="40" t="s">
        <v>109</v>
      </c>
      <c r="F41" s="40" t="s">
        <v>227</v>
      </c>
      <c r="G41" s="40"/>
      <c r="H41" s="87">
        <f t="shared" si="0"/>
        <v>1302.18</v>
      </c>
    </row>
    <row r="42" spans="1:8" ht="47.25" customHeight="1" x14ac:dyDescent="0.25">
      <c r="A42" s="39" t="s">
        <v>206</v>
      </c>
      <c r="B42" s="40" t="s">
        <v>128</v>
      </c>
      <c r="C42" s="40" t="s">
        <v>118</v>
      </c>
      <c r="D42" s="40" t="s">
        <v>148</v>
      </c>
      <c r="E42" s="40" t="s">
        <v>109</v>
      </c>
      <c r="F42" s="40" t="s">
        <v>227</v>
      </c>
      <c r="G42" s="40"/>
      <c r="H42" s="87">
        <f t="shared" si="0"/>
        <v>1302.18</v>
      </c>
    </row>
    <row r="43" spans="1:8" ht="31.5" customHeight="1" x14ac:dyDescent="0.25">
      <c r="A43" s="39" t="s">
        <v>204</v>
      </c>
      <c r="B43" s="40" t="s">
        <v>128</v>
      </c>
      <c r="C43" s="40" t="s">
        <v>118</v>
      </c>
      <c r="D43" s="40" t="s">
        <v>149</v>
      </c>
      <c r="E43" s="40" t="s">
        <v>111</v>
      </c>
      <c r="F43" s="40" t="s">
        <v>215</v>
      </c>
      <c r="G43" s="40"/>
      <c r="H43" s="87">
        <f t="shared" si="0"/>
        <v>525</v>
      </c>
    </row>
    <row r="44" spans="1:8" ht="19.5" customHeight="1" x14ac:dyDescent="0.25">
      <c r="A44" s="39" t="s">
        <v>97</v>
      </c>
      <c r="B44" s="40" t="s">
        <v>128</v>
      </c>
      <c r="C44" s="40" t="s">
        <v>119</v>
      </c>
      <c r="D44" s="40"/>
      <c r="E44" s="40" t="s">
        <v>112</v>
      </c>
      <c r="F44" s="88">
        <f>F46+F47+F48+F49+F50+F51+F45</f>
        <v>3064.3690000000001</v>
      </c>
      <c r="G44" s="89">
        <f>G46+G47+G48+G49+G50+G51+G45</f>
        <v>7.0000000000000001E-3</v>
      </c>
      <c r="H44" s="87">
        <f>F44+G44+H45</f>
        <v>3064.3760000000002</v>
      </c>
    </row>
    <row r="45" spans="1:8" ht="78.75" customHeight="1" x14ac:dyDescent="0.25">
      <c r="A45" s="39" t="s">
        <v>222</v>
      </c>
      <c r="B45" s="40" t="s">
        <v>128</v>
      </c>
      <c r="C45" s="40" t="s">
        <v>119</v>
      </c>
      <c r="D45" s="40" t="s">
        <v>221</v>
      </c>
      <c r="E45" s="40" t="s">
        <v>112</v>
      </c>
      <c r="F45" s="88">
        <v>410</v>
      </c>
      <c r="G45" s="88"/>
      <c r="H45" s="87">
        <f>G45</f>
        <v>0</v>
      </c>
    </row>
    <row r="46" spans="1:8" ht="19.5" customHeight="1" x14ac:dyDescent="0.25">
      <c r="A46" s="39" t="s">
        <v>170</v>
      </c>
      <c r="B46" s="40" t="s">
        <v>128</v>
      </c>
      <c r="C46" s="40" t="s">
        <v>119</v>
      </c>
      <c r="D46" s="40" t="s">
        <v>150</v>
      </c>
      <c r="E46" s="40" t="s">
        <v>112</v>
      </c>
      <c r="F46" s="40" t="s">
        <v>248</v>
      </c>
      <c r="G46" s="40"/>
      <c r="H46" s="87">
        <f t="shared" si="0"/>
        <v>950</v>
      </c>
    </row>
    <row r="47" spans="1:8" ht="19.5" customHeight="1" x14ac:dyDescent="0.25">
      <c r="A47" s="39" t="s">
        <v>169</v>
      </c>
      <c r="B47" s="40" t="s">
        <v>128</v>
      </c>
      <c r="C47" s="40" t="s">
        <v>119</v>
      </c>
      <c r="D47" s="40" t="s">
        <v>151</v>
      </c>
      <c r="E47" s="40" t="s">
        <v>112</v>
      </c>
      <c r="F47" s="40" t="s">
        <v>193</v>
      </c>
      <c r="G47" s="40"/>
      <c r="H47" s="87">
        <f t="shared" si="0"/>
        <v>200</v>
      </c>
    </row>
    <row r="48" spans="1:8" ht="19.5" customHeight="1" x14ac:dyDescent="0.25">
      <c r="A48" s="39" t="s">
        <v>166</v>
      </c>
      <c r="B48" s="40" t="s">
        <v>128</v>
      </c>
      <c r="C48" s="40" t="s">
        <v>119</v>
      </c>
      <c r="D48" s="40" t="s">
        <v>152</v>
      </c>
      <c r="E48" s="40" t="s">
        <v>112</v>
      </c>
      <c r="F48" s="40" t="s">
        <v>240</v>
      </c>
      <c r="G48" s="40" t="s">
        <v>135</v>
      </c>
      <c r="H48" s="87">
        <f t="shared" si="0"/>
        <v>3.5</v>
      </c>
    </row>
    <row r="49" spans="1:8" ht="27.75" customHeight="1" x14ac:dyDescent="0.25">
      <c r="A49" s="39" t="s">
        <v>167</v>
      </c>
      <c r="B49" s="40" t="s">
        <v>128</v>
      </c>
      <c r="C49" s="40" t="s">
        <v>119</v>
      </c>
      <c r="D49" s="40" t="s">
        <v>153</v>
      </c>
      <c r="E49" s="40" t="s">
        <v>112</v>
      </c>
      <c r="F49" s="40" t="s">
        <v>214</v>
      </c>
      <c r="G49" s="40"/>
      <c r="H49" s="87">
        <f t="shared" si="0"/>
        <v>125</v>
      </c>
    </row>
    <row r="50" spans="1:8" ht="30" customHeight="1" x14ac:dyDescent="0.25">
      <c r="A50" s="39" t="s">
        <v>168</v>
      </c>
      <c r="B50" s="40" t="s">
        <v>128</v>
      </c>
      <c r="C50" s="40" t="s">
        <v>119</v>
      </c>
      <c r="D50" s="40" t="s">
        <v>154</v>
      </c>
      <c r="E50" s="40" t="s">
        <v>112</v>
      </c>
      <c r="F50" s="40" t="s">
        <v>249</v>
      </c>
      <c r="G50" s="40" t="s">
        <v>263</v>
      </c>
      <c r="H50" s="87">
        <f t="shared" si="0"/>
        <v>1366.076</v>
      </c>
    </row>
    <row r="51" spans="1:8" ht="64.5" customHeight="1" x14ac:dyDescent="0.25">
      <c r="A51" s="39" t="s">
        <v>171</v>
      </c>
      <c r="B51" s="40" t="s">
        <v>128</v>
      </c>
      <c r="C51" s="40" t="s">
        <v>119</v>
      </c>
      <c r="D51" s="40" t="s">
        <v>155</v>
      </c>
      <c r="E51" s="40" t="s">
        <v>112</v>
      </c>
      <c r="F51" s="40" t="s">
        <v>239</v>
      </c>
      <c r="G51" s="40"/>
      <c r="H51" s="87">
        <f t="shared" si="0"/>
        <v>9.8000000000000007</v>
      </c>
    </row>
    <row r="52" spans="1:8" ht="19.5" customHeight="1" x14ac:dyDescent="0.25">
      <c r="A52" s="39" t="s">
        <v>98</v>
      </c>
      <c r="B52" s="40" t="s">
        <v>129</v>
      </c>
      <c r="C52" s="40" t="s">
        <v>123</v>
      </c>
      <c r="D52" s="40"/>
      <c r="E52" s="40"/>
      <c r="F52" s="89">
        <f>F53+F54+F55+F56+F58+F57</f>
        <v>9185.9320000000007</v>
      </c>
      <c r="G52" s="89">
        <f>G53+G54+G55+G56+G59+G60</f>
        <v>211.55500000000001</v>
      </c>
      <c r="H52" s="90">
        <f t="shared" si="0"/>
        <v>9397.487000000001</v>
      </c>
    </row>
    <row r="53" spans="1:8" ht="27" customHeight="1" x14ac:dyDescent="0.25">
      <c r="A53" s="39" t="s">
        <v>188</v>
      </c>
      <c r="B53" s="40" t="s">
        <v>129</v>
      </c>
      <c r="C53" s="40" t="s">
        <v>117</v>
      </c>
      <c r="D53" s="40" t="s">
        <v>156</v>
      </c>
      <c r="E53" s="40" t="s">
        <v>232</v>
      </c>
      <c r="F53" s="40" t="s">
        <v>228</v>
      </c>
      <c r="G53" s="40"/>
      <c r="H53" s="87">
        <f t="shared" si="0"/>
        <v>3894.8319999999999</v>
      </c>
    </row>
    <row r="54" spans="1:8" ht="19.5" customHeight="1" x14ac:dyDescent="0.25">
      <c r="A54" s="39" t="s">
        <v>192</v>
      </c>
      <c r="B54" s="40" t="s">
        <v>129</v>
      </c>
      <c r="C54" s="40" t="s">
        <v>117</v>
      </c>
      <c r="D54" s="40" t="s">
        <v>156</v>
      </c>
      <c r="E54" s="40" t="s">
        <v>108</v>
      </c>
      <c r="F54" s="40" t="s">
        <v>229</v>
      </c>
      <c r="G54" s="40"/>
      <c r="H54" s="87">
        <f t="shared" si="0"/>
        <v>4441.1000000000004</v>
      </c>
    </row>
    <row r="55" spans="1:8" ht="19.5" customHeight="1" x14ac:dyDescent="0.25">
      <c r="A55" s="39" t="s">
        <v>191</v>
      </c>
      <c r="B55" s="40" t="s">
        <v>129</v>
      </c>
      <c r="C55" s="40" t="s">
        <v>117</v>
      </c>
      <c r="D55" s="40" t="s">
        <v>189</v>
      </c>
      <c r="E55" s="40" t="s">
        <v>113</v>
      </c>
      <c r="F55" s="40" t="s">
        <v>190</v>
      </c>
      <c r="G55" s="40" t="s">
        <v>135</v>
      </c>
      <c r="H55" s="87">
        <f t="shared" si="0"/>
        <v>21.5</v>
      </c>
    </row>
    <row r="56" spans="1:8" ht="63" customHeight="1" x14ac:dyDescent="0.25">
      <c r="A56" s="39" t="s">
        <v>198</v>
      </c>
      <c r="B56" s="40" t="s">
        <v>129</v>
      </c>
      <c r="C56" s="40" t="s">
        <v>117</v>
      </c>
      <c r="D56" s="40" t="s">
        <v>172</v>
      </c>
      <c r="E56" s="40" t="s">
        <v>173</v>
      </c>
      <c r="F56" s="40" t="s">
        <v>174</v>
      </c>
      <c r="G56" s="40"/>
      <c r="H56" s="87">
        <f t="shared" si="0"/>
        <v>240</v>
      </c>
    </row>
    <row r="57" spans="1:8" ht="43.5" customHeight="1" x14ac:dyDescent="0.25">
      <c r="A57" s="39" t="s">
        <v>238</v>
      </c>
      <c r="B57" s="40" t="s">
        <v>129</v>
      </c>
      <c r="C57" s="40" t="s">
        <v>117</v>
      </c>
      <c r="D57" s="40" t="s">
        <v>236</v>
      </c>
      <c r="E57" s="40" t="s">
        <v>250</v>
      </c>
      <c r="F57" s="40" t="s">
        <v>237</v>
      </c>
      <c r="G57" s="40"/>
      <c r="H57" s="87">
        <f t="shared" si="0"/>
        <v>100</v>
      </c>
    </row>
    <row r="58" spans="1:8" ht="33" customHeight="1" x14ac:dyDescent="0.25">
      <c r="A58" s="39" t="s">
        <v>235</v>
      </c>
      <c r="B58" s="40" t="s">
        <v>129</v>
      </c>
      <c r="C58" s="40" t="s">
        <v>117</v>
      </c>
      <c r="D58" s="40" t="s">
        <v>233</v>
      </c>
      <c r="E58" s="40" t="s">
        <v>232</v>
      </c>
      <c r="F58" s="40" t="s">
        <v>234</v>
      </c>
      <c r="G58" s="40"/>
      <c r="H58" s="87">
        <f t="shared" si="0"/>
        <v>488.5</v>
      </c>
    </row>
    <row r="59" spans="1:8" ht="33" customHeight="1" x14ac:dyDescent="0.25">
      <c r="A59" s="39" t="s">
        <v>256</v>
      </c>
      <c r="B59" s="40" t="s">
        <v>129</v>
      </c>
      <c r="C59" s="40" t="s">
        <v>117</v>
      </c>
      <c r="D59" s="40" t="s">
        <v>254</v>
      </c>
      <c r="E59" s="40" t="s">
        <v>232</v>
      </c>
      <c r="F59" s="40"/>
      <c r="G59" s="40" t="s">
        <v>255</v>
      </c>
      <c r="H59" s="87" t="str">
        <f>G59</f>
        <v>103,4</v>
      </c>
    </row>
    <row r="60" spans="1:8" ht="48.75" customHeight="1" x14ac:dyDescent="0.25">
      <c r="A60" s="39" t="s">
        <v>259</v>
      </c>
      <c r="B60" s="40" t="s">
        <v>129</v>
      </c>
      <c r="C60" s="40" t="s">
        <v>117</v>
      </c>
      <c r="D60" s="40" t="s">
        <v>257</v>
      </c>
      <c r="E60" s="40" t="s">
        <v>250</v>
      </c>
      <c r="F60" s="40"/>
      <c r="G60" s="40" t="s">
        <v>258</v>
      </c>
      <c r="H60" s="87" t="str">
        <f>G60</f>
        <v>108,155</v>
      </c>
    </row>
    <row r="61" spans="1:8" ht="19.5" customHeight="1" x14ac:dyDescent="0.25">
      <c r="A61" s="39" t="s">
        <v>99</v>
      </c>
      <c r="B61" s="40" t="s">
        <v>126</v>
      </c>
      <c r="C61" s="40" t="s">
        <v>123</v>
      </c>
      <c r="D61" s="40"/>
      <c r="E61" s="40"/>
      <c r="F61" s="89">
        <f>F62+F63</f>
        <v>17.996000000000002</v>
      </c>
      <c r="G61" s="89"/>
      <c r="H61" s="90">
        <f t="shared" si="0"/>
        <v>17.996000000000002</v>
      </c>
    </row>
    <row r="62" spans="1:8" ht="31.5" customHeight="1" x14ac:dyDescent="0.25">
      <c r="A62" s="39" t="s">
        <v>199</v>
      </c>
      <c r="B62" s="40" t="s">
        <v>126</v>
      </c>
      <c r="C62" s="40" t="s">
        <v>126</v>
      </c>
      <c r="D62" s="40" t="s">
        <v>157</v>
      </c>
      <c r="E62" s="40"/>
      <c r="F62" s="40" t="s">
        <v>185</v>
      </c>
      <c r="G62" s="40"/>
      <c r="H62" s="90">
        <f t="shared" si="0"/>
        <v>9.2859999999999996</v>
      </c>
    </row>
    <row r="63" spans="1:8" ht="30" customHeight="1" x14ac:dyDescent="0.25">
      <c r="A63" s="39" t="s">
        <v>200</v>
      </c>
      <c r="B63" s="40" t="s">
        <v>126</v>
      </c>
      <c r="C63" s="40" t="s">
        <v>126</v>
      </c>
      <c r="D63" s="40" t="s">
        <v>158</v>
      </c>
      <c r="E63" s="40" t="s">
        <v>114</v>
      </c>
      <c r="F63" s="40" t="s">
        <v>251</v>
      </c>
      <c r="G63" s="40"/>
      <c r="H63" s="87">
        <f t="shared" si="0"/>
        <v>8.7100000000000009</v>
      </c>
    </row>
    <row r="64" spans="1:8" ht="21" customHeight="1" x14ac:dyDescent="0.25">
      <c r="A64" s="39" t="s">
        <v>100</v>
      </c>
      <c r="B64" s="40" t="s">
        <v>124</v>
      </c>
      <c r="C64" s="40" t="s">
        <v>123</v>
      </c>
      <c r="D64" s="40"/>
      <c r="E64" s="40"/>
      <c r="F64" s="88">
        <f>F65+F66+F67+F68</f>
        <v>1389.0739999999998</v>
      </c>
      <c r="G64" s="89">
        <f>G65+G66+G67+G68</f>
        <v>-1.4E-2</v>
      </c>
      <c r="H64" s="90">
        <f t="shared" si="0"/>
        <v>1389.06</v>
      </c>
    </row>
    <row r="65" spans="1:8" ht="30.75" customHeight="1" x14ac:dyDescent="0.25">
      <c r="A65" s="39" t="s">
        <v>201</v>
      </c>
      <c r="B65" s="40" t="s">
        <v>124</v>
      </c>
      <c r="C65" s="40" t="s">
        <v>119</v>
      </c>
      <c r="D65" s="40" t="s">
        <v>159</v>
      </c>
      <c r="E65" s="40" t="s">
        <v>110</v>
      </c>
      <c r="F65" s="40" t="s">
        <v>230</v>
      </c>
      <c r="G65" s="40" t="s">
        <v>253</v>
      </c>
      <c r="H65" s="90">
        <f t="shared" si="0"/>
        <v>552.43000000000006</v>
      </c>
    </row>
    <row r="66" spans="1:8" ht="31.5" customHeight="1" x14ac:dyDescent="0.25">
      <c r="A66" s="39" t="s">
        <v>201</v>
      </c>
      <c r="B66" s="40" t="s">
        <v>124</v>
      </c>
      <c r="C66" s="40" t="s">
        <v>119</v>
      </c>
      <c r="D66" s="40" t="s">
        <v>160</v>
      </c>
      <c r="E66" s="40" t="s">
        <v>110</v>
      </c>
      <c r="F66" s="40" t="s">
        <v>230</v>
      </c>
      <c r="G66" s="40" t="s">
        <v>253</v>
      </c>
      <c r="H66" s="90">
        <f t="shared" si="0"/>
        <v>552.43000000000006</v>
      </c>
    </row>
    <row r="67" spans="1:8" ht="28.5" customHeight="1" x14ac:dyDescent="0.25">
      <c r="A67" s="39" t="s">
        <v>202</v>
      </c>
      <c r="B67" s="40" t="s">
        <v>124</v>
      </c>
      <c r="C67" s="40" t="s">
        <v>119</v>
      </c>
      <c r="D67" s="40" t="s">
        <v>161</v>
      </c>
      <c r="E67" s="40" t="s">
        <v>110</v>
      </c>
      <c r="F67" s="40" t="s">
        <v>231</v>
      </c>
      <c r="G67" s="40"/>
      <c r="H67" s="87">
        <f t="shared" si="0"/>
        <v>142.1</v>
      </c>
    </row>
    <row r="68" spans="1:8" ht="29.25" customHeight="1" x14ac:dyDescent="0.25">
      <c r="A68" s="39" t="s">
        <v>202</v>
      </c>
      <c r="B68" s="40" t="s">
        <v>124</v>
      </c>
      <c r="C68" s="40" t="s">
        <v>119</v>
      </c>
      <c r="D68" s="40" t="s">
        <v>162</v>
      </c>
      <c r="E68" s="40" t="s">
        <v>110</v>
      </c>
      <c r="F68" s="40" t="s">
        <v>231</v>
      </c>
      <c r="G68" s="40"/>
      <c r="H68" s="87">
        <f t="shared" si="0"/>
        <v>142.1</v>
      </c>
    </row>
    <row r="69" spans="1:8" ht="21" customHeight="1" x14ac:dyDescent="0.25">
      <c r="A69" s="39" t="s">
        <v>101</v>
      </c>
      <c r="B69" s="40" t="s">
        <v>121</v>
      </c>
      <c r="C69" s="40" t="s">
        <v>123</v>
      </c>
      <c r="D69" s="40"/>
      <c r="E69" s="40"/>
      <c r="F69" s="88" t="str">
        <f>F70</f>
        <v>251,188</v>
      </c>
      <c r="G69" s="88">
        <f>G70</f>
        <v>0</v>
      </c>
      <c r="H69" s="87">
        <f t="shared" si="0"/>
        <v>251.18799999999999</v>
      </c>
    </row>
    <row r="70" spans="1:8" ht="33" customHeight="1" x14ac:dyDescent="0.25">
      <c r="A70" s="39" t="s">
        <v>102</v>
      </c>
      <c r="B70" s="40" t="s">
        <v>121</v>
      </c>
      <c r="C70" s="40" t="s">
        <v>128</v>
      </c>
      <c r="D70" s="40" t="s">
        <v>163</v>
      </c>
      <c r="E70" s="40" t="s">
        <v>115</v>
      </c>
      <c r="F70" s="40" t="s">
        <v>252</v>
      </c>
      <c r="G70" s="40"/>
      <c r="H70" s="87">
        <f t="shared" si="0"/>
        <v>251.18799999999999</v>
      </c>
    </row>
    <row r="71" spans="1:8" ht="18" customHeight="1" x14ac:dyDescent="0.25">
      <c r="A71" s="39" t="s">
        <v>58</v>
      </c>
      <c r="B71" s="40"/>
      <c r="C71" s="40"/>
      <c r="D71" s="40"/>
      <c r="E71" s="40"/>
      <c r="F71" s="89">
        <f>F11+F23+F25+F29+F35+F52+F61+F64+F69</f>
        <v>35594.085000000006</v>
      </c>
      <c r="G71" s="89">
        <f>G11+G23+G25+G29+G35+G52+G61+G64+G69</f>
        <v>164.648</v>
      </c>
      <c r="H71" s="90">
        <f t="shared" si="0"/>
        <v>35758.733000000007</v>
      </c>
    </row>
    <row r="72" spans="1:8" ht="18" customHeight="1" x14ac:dyDescent="0.25">
      <c r="A72" s="42"/>
      <c r="B72" s="80"/>
      <c r="C72" s="80"/>
      <c r="D72" s="80"/>
      <c r="E72" s="80"/>
      <c r="F72" s="80"/>
      <c r="G72" s="80"/>
      <c r="H72" s="83"/>
    </row>
    <row r="73" spans="1:8" ht="33.75" customHeight="1" x14ac:dyDescent="0.25">
      <c r="A73" s="42" t="s">
        <v>82</v>
      </c>
      <c r="B73" s="80"/>
      <c r="C73" s="80"/>
      <c r="D73" s="80"/>
      <c r="E73" s="80"/>
      <c r="F73" s="80" t="s">
        <v>83</v>
      </c>
      <c r="G73" s="80"/>
      <c r="H73" s="83"/>
    </row>
    <row r="74" spans="1:8" ht="9.75" customHeight="1" x14ac:dyDescent="0.2"/>
    <row r="75" spans="1:8" x14ac:dyDescent="0.2">
      <c r="A75" s="6" t="s">
        <v>84</v>
      </c>
    </row>
    <row r="76" spans="1:8" ht="12.75" customHeight="1" x14ac:dyDescent="0.2"/>
  </sheetData>
  <protectedRanges>
    <protectedRange sqref="I1 C1:F1" name="Диапазон4_1"/>
  </protectedRanges>
  <autoFilter ref="A10:H71"/>
  <mergeCells count="3">
    <mergeCell ref="A6:H6"/>
    <mergeCell ref="F1:H3"/>
    <mergeCell ref="C7:E7"/>
  </mergeCells>
  <phoneticPr fontId="1" type="noConversion"/>
  <pageMargins left="0.74803149606299213" right="0.23622047244094491" top="0.74803149606299213" bottom="0.39370078740157483" header="0.15748031496062992" footer="0.15748031496062992"/>
  <pageSetup paperSize="9" scale="6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view="pageBreakPreview"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E47" sqref="E47"/>
    </sheetView>
  </sheetViews>
  <sheetFormatPr defaultRowHeight="12.75" x14ac:dyDescent="0.2"/>
  <cols>
    <col min="1" max="1" width="58.140625" style="11" customWidth="1"/>
    <col min="2" max="2" width="3.7109375" style="10" customWidth="1"/>
    <col min="3" max="4" width="15.7109375" style="9" customWidth="1"/>
    <col min="5" max="8" width="14.7109375" style="9" customWidth="1"/>
    <col min="9" max="16384" width="9.140625" style="9"/>
  </cols>
  <sheetData>
    <row r="1" spans="1:8" ht="12.75" customHeight="1" x14ac:dyDescent="0.2">
      <c r="G1" s="100" t="s">
        <v>267</v>
      </c>
      <c r="H1" s="100"/>
    </row>
    <row r="2" spans="1:8" ht="26.25" customHeight="1" x14ac:dyDescent="0.2">
      <c r="G2" s="101" t="s">
        <v>268</v>
      </c>
      <c r="H2" s="101"/>
    </row>
    <row r="3" spans="1:8" ht="38.25" customHeight="1" x14ac:dyDescent="0.2">
      <c r="A3" s="102" t="s">
        <v>195</v>
      </c>
      <c r="B3" s="102"/>
      <c r="C3" s="102"/>
      <c r="D3" s="102"/>
      <c r="E3" s="102"/>
      <c r="F3" s="102"/>
      <c r="G3" s="102"/>
      <c r="H3" s="102"/>
    </row>
    <row r="4" spans="1:8" ht="13.5" thickBot="1" x14ac:dyDescent="0.25">
      <c r="H4" s="12" t="s">
        <v>0</v>
      </c>
    </row>
    <row r="5" spans="1:8" ht="45" customHeight="1" x14ac:dyDescent="0.2">
      <c r="A5" s="106" t="s">
        <v>5</v>
      </c>
      <c r="B5" s="110" t="s">
        <v>56</v>
      </c>
      <c r="C5" s="104" t="s">
        <v>266</v>
      </c>
      <c r="D5" s="104" t="s">
        <v>269</v>
      </c>
      <c r="E5" s="103" t="s">
        <v>270</v>
      </c>
      <c r="F5" s="103"/>
      <c r="G5" s="103"/>
      <c r="H5" s="108" t="s">
        <v>42</v>
      </c>
    </row>
    <row r="6" spans="1:8" ht="73.5" customHeight="1" thickBot="1" x14ac:dyDescent="0.25">
      <c r="A6" s="107"/>
      <c r="B6" s="111"/>
      <c r="C6" s="105"/>
      <c r="D6" s="105"/>
      <c r="E6" s="13" t="s">
        <v>52</v>
      </c>
      <c r="F6" s="13" t="s">
        <v>51</v>
      </c>
      <c r="G6" s="13" t="s">
        <v>6</v>
      </c>
      <c r="H6" s="109"/>
    </row>
    <row r="7" spans="1:8" ht="13.5" thickBot="1" x14ac:dyDescent="0.25">
      <c r="A7" s="23">
        <v>1</v>
      </c>
      <c r="B7" s="24">
        <v>2</v>
      </c>
      <c r="C7" s="30">
        <v>3</v>
      </c>
      <c r="D7" s="30">
        <v>4</v>
      </c>
      <c r="E7" s="25">
        <v>5</v>
      </c>
      <c r="F7" s="25">
        <v>6</v>
      </c>
      <c r="G7" s="25" t="s">
        <v>80</v>
      </c>
      <c r="H7" s="26" t="s">
        <v>81</v>
      </c>
    </row>
    <row r="8" spans="1:8" ht="26.1" customHeight="1" thickBot="1" x14ac:dyDescent="0.25">
      <c r="A8" s="31" t="s">
        <v>53</v>
      </c>
      <c r="B8" s="32">
        <v>1</v>
      </c>
      <c r="C8" s="45">
        <f t="shared" ref="C8:F8" si="0">C9+C16+C21+C25+C26+C27+C22+C23</f>
        <v>30567</v>
      </c>
      <c r="D8" s="45">
        <f>D9+D16+D21+D25+D26+D27+D22+D23+D24</f>
        <v>20908.900000000001</v>
      </c>
      <c r="E8" s="46">
        <f>E9+E16+E21+E25+E26+E27+E22+E23+E28</f>
        <v>894</v>
      </c>
      <c r="F8" s="46">
        <f t="shared" si="0"/>
        <v>0</v>
      </c>
      <c r="G8" s="46">
        <f>G28</f>
        <v>39</v>
      </c>
      <c r="H8" s="47">
        <f>H9+H16+H21+H25+H26+H27+H22+H23+H24+H28</f>
        <v>21802.9</v>
      </c>
    </row>
    <row r="9" spans="1:8" ht="25.5" x14ac:dyDescent="0.2">
      <c r="A9" s="33" t="s">
        <v>40</v>
      </c>
      <c r="B9" s="34">
        <v>2</v>
      </c>
      <c r="C9" s="48">
        <f t="shared" ref="C9:H9" si="1">C10+C11+C12+C13+C14+C15</f>
        <v>19052</v>
      </c>
      <c r="D9" s="48">
        <f t="shared" si="1"/>
        <v>19051.5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50">
        <f t="shared" si="1"/>
        <v>19051.5</v>
      </c>
    </row>
    <row r="10" spans="1:8" x14ac:dyDescent="0.2">
      <c r="A10" s="14" t="s">
        <v>22</v>
      </c>
      <c r="B10" s="18">
        <v>3</v>
      </c>
      <c r="C10" s="51"/>
      <c r="D10" s="51"/>
      <c r="E10" s="52"/>
      <c r="F10" s="52"/>
      <c r="G10" s="53">
        <f t="shared" ref="G10:G15" si="2">E10-F10</f>
        <v>0</v>
      </c>
      <c r="H10" s="54">
        <f>D10+G10</f>
        <v>0</v>
      </c>
    </row>
    <row r="11" spans="1:8" x14ac:dyDescent="0.2">
      <c r="A11" s="14" t="s">
        <v>23</v>
      </c>
      <c r="B11" s="18">
        <v>4</v>
      </c>
      <c r="C11" s="51">
        <v>4907</v>
      </c>
      <c r="D11" s="51">
        <v>4907</v>
      </c>
      <c r="E11" s="52"/>
      <c r="F11" s="52"/>
      <c r="G11" s="53">
        <f t="shared" si="2"/>
        <v>0</v>
      </c>
      <c r="H11" s="54">
        <f t="shared" ref="H11:H54" si="3">D11+G11</f>
        <v>4907</v>
      </c>
    </row>
    <row r="12" spans="1:8" x14ac:dyDescent="0.2">
      <c r="A12" s="14" t="s">
        <v>24</v>
      </c>
      <c r="B12" s="18">
        <v>5</v>
      </c>
      <c r="C12" s="51">
        <v>338</v>
      </c>
      <c r="D12" s="51">
        <v>337.9</v>
      </c>
      <c r="E12" s="52"/>
      <c r="F12" s="52"/>
      <c r="G12" s="53">
        <f t="shared" si="2"/>
        <v>0</v>
      </c>
      <c r="H12" s="54">
        <f t="shared" si="3"/>
        <v>337.9</v>
      </c>
    </row>
    <row r="13" spans="1:8" x14ac:dyDescent="0.2">
      <c r="A13" s="14" t="s">
        <v>25</v>
      </c>
      <c r="B13" s="18">
        <v>6</v>
      </c>
      <c r="C13" s="51">
        <v>114</v>
      </c>
      <c r="D13" s="51">
        <v>113.9</v>
      </c>
      <c r="E13" s="52"/>
      <c r="F13" s="52"/>
      <c r="G13" s="53">
        <f t="shared" si="2"/>
        <v>0</v>
      </c>
      <c r="H13" s="54">
        <f t="shared" si="3"/>
        <v>113.9</v>
      </c>
    </row>
    <row r="14" spans="1:8" x14ac:dyDescent="0.2">
      <c r="A14" s="14" t="s">
        <v>26</v>
      </c>
      <c r="B14" s="18">
        <v>7</v>
      </c>
      <c r="C14" s="51">
        <v>77</v>
      </c>
      <c r="D14" s="51">
        <v>77.2</v>
      </c>
      <c r="E14" s="52"/>
      <c r="F14" s="52"/>
      <c r="G14" s="53">
        <f t="shared" si="2"/>
        <v>0</v>
      </c>
      <c r="H14" s="54">
        <f t="shared" si="3"/>
        <v>77.2</v>
      </c>
    </row>
    <row r="15" spans="1:8" x14ac:dyDescent="0.2">
      <c r="A15" s="14" t="s">
        <v>27</v>
      </c>
      <c r="B15" s="18">
        <v>8</v>
      </c>
      <c r="C15" s="51">
        <v>13616</v>
      </c>
      <c r="D15" s="51">
        <v>13615.5</v>
      </c>
      <c r="E15" s="52">
        <v>0</v>
      </c>
      <c r="F15" s="52"/>
      <c r="G15" s="53">
        <f t="shared" si="2"/>
        <v>0</v>
      </c>
      <c r="H15" s="54">
        <f t="shared" si="3"/>
        <v>13615.5</v>
      </c>
    </row>
    <row r="16" spans="1:8" x14ac:dyDescent="0.2">
      <c r="A16" s="35" t="s">
        <v>41</v>
      </c>
      <c r="B16" s="36">
        <v>9</v>
      </c>
      <c r="C16" s="55">
        <f t="shared" ref="C16:H16" si="4">C17+C18+C19+C20</f>
        <v>407</v>
      </c>
      <c r="D16" s="55">
        <f t="shared" si="4"/>
        <v>407.4</v>
      </c>
      <c r="E16" s="56">
        <f t="shared" si="4"/>
        <v>0</v>
      </c>
      <c r="F16" s="56">
        <f t="shared" si="4"/>
        <v>0</v>
      </c>
      <c r="G16" s="56">
        <f t="shared" si="4"/>
        <v>0</v>
      </c>
      <c r="H16" s="57">
        <f t="shared" si="4"/>
        <v>407.4</v>
      </c>
    </row>
    <row r="17" spans="1:8" x14ac:dyDescent="0.2">
      <c r="A17" s="14" t="s">
        <v>28</v>
      </c>
      <c r="B17" s="18">
        <v>10</v>
      </c>
      <c r="C17" s="51"/>
      <c r="D17" s="51"/>
      <c r="E17" s="52"/>
      <c r="F17" s="52"/>
      <c r="G17" s="53">
        <f t="shared" ref="G17:G30" si="5">E17-F17</f>
        <v>0</v>
      </c>
      <c r="H17" s="54">
        <f t="shared" si="3"/>
        <v>0</v>
      </c>
    </row>
    <row r="18" spans="1:8" x14ac:dyDescent="0.2">
      <c r="A18" s="14" t="s">
        <v>29</v>
      </c>
      <c r="B18" s="18">
        <v>11</v>
      </c>
      <c r="C18" s="51"/>
      <c r="D18" s="51"/>
      <c r="E18" s="52"/>
      <c r="F18" s="52"/>
      <c r="G18" s="53">
        <f t="shared" si="5"/>
        <v>0</v>
      </c>
      <c r="H18" s="54">
        <f t="shared" si="3"/>
        <v>0</v>
      </c>
    </row>
    <row r="19" spans="1:8" x14ac:dyDescent="0.2">
      <c r="A19" s="14" t="s">
        <v>30</v>
      </c>
      <c r="B19" s="18">
        <v>12</v>
      </c>
      <c r="C19" s="51">
        <v>0</v>
      </c>
      <c r="D19" s="51"/>
      <c r="E19" s="52"/>
      <c r="F19" s="52"/>
      <c r="G19" s="53">
        <f t="shared" si="5"/>
        <v>0</v>
      </c>
      <c r="H19" s="54">
        <f t="shared" si="3"/>
        <v>0</v>
      </c>
    </row>
    <row r="20" spans="1:8" ht="25.5" x14ac:dyDescent="0.2">
      <c r="A20" s="14" t="s">
        <v>31</v>
      </c>
      <c r="B20" s="18">
        <v>13</v>
      </c>
      <c r="C20" s="51">
        <v>407</v>
      </c>
      <c r="D20" s="51">
        <v>407.4</v>
      </c>
      <c r="E20" s="52"/>
      <c r="F20" s="52"/>
      <c r="G20" s="53">
        <f t="shared" si="5"/>
        <v>0</v>
      </c>
      <c r="H20" s="54">
        <f t="shared" si="3"/>
        <v>407.4</v>
      </c>
    </row>
    <row r="21" spans="1:8" ht="25.5" x14ac:dyDescent="0.2">
      <c r="A21" s="27" t="s">
        <v>74</v>
      </c>
      <c r="B21" s="18">
        <v>14</v>
      </c>
      <c r="C21" s="58">
        <v>11108</v>
      </c>
      <c r="D21" s="58">
        <v>1450</v>
      </c>
      <c r="E21" s="59">
        <v>855</v>
      </c>
      <c r="F21" s="60"/>
      <c r="G21" s="56">
        <f t="shared" si="5"/>
        <v>855</v>
      </c>
      <c r="H21" s="57">
        <f t="shared" si="3"/>
        <v>2305</v>
      </c>
    </row>
    <row r="22" spans="1:8" ht="25.5" x14ac:dyDescent="0.2">
      <c r="A22" s="27" t="s">
        <v>75</v>
      </c>
      <c r="B22" s="18">
        <v>15</v>
      </c>
      <c r="C22" s="51"/>
      <c r="D22" s="51"/>
      <c r="E22" s="52"/>
      <c r="F22" s="52"/>
      <c r="G22" s="53">
        <f t="shared" si="5"/>
        <v>0</v>
      </c>
      <c r="H22" s="54">
        <f t="shared" si="3"/>
        <v>0</v>
      </c>
    </row>
    <row r="23" spans="1:8" ht="25.5" x14ac:dyDescent="0.2">
      <c r="A23" s="27" t="s">
        <v>76</v>
      </c>
      <c r="B23" s="18">
        <v>16</v>
      </c>
      <c r="C23" s="51"/>
      <c r="D23" s="51"/>
      <c r="E23" s="52">
        <v>0</v>
      </c>
      <c r="F23" s="52"/>
      <c r="G23" s="53">
        <f t="shared" si="5"/>
        <v>0</v>
      </c>
      <c r="H23" s="54">
        <f t="shared" si="3"/>
        <v>0</v>
      </c>
    </row>
    <row r="24" spans="1:8" x14ac:dyDescent="0.2">
      <c r="A24" s="27" t="s">
        <v>264</v>
      </c>
      <c r="B24" s="18"/>
      <c r="C24" s="51"/>
      <c r="D24" s="51"/>
      <c r="E24" s="52"/>
      <c r="F24" s="52"/>
      <c r="G24" s="53"/>
      <c r="H24" s="54">
        <f>D24+F24-E24</f>
        <v>0</v>
      </c>
    </row>
    <row r="25" spans="1:8" x14ac:dyDescent="0.2">
      <c r="A25" s="27" t="s">
        <v>77</v>
      </c>
      <c r="B25" s="18">
        <v>17</v>
      </c>
      <c r="C25" s="51"/>
      <c r="D25" s="51"/>
      <c r="E25" s="52"/>
      <c r="F25" s="52"/>
      <c r="G25" s="53">
        <f t="shared" si="5"/>
        <v>0</v>
      </c>
      <c r="H25" s="54">
        <f t="shared" si="3"/>
        <v>0</v>
      </c>
    </row>
    <row r="26" spans="1:8" x14ac:dyDescent="0.2">
      <c r="A26" s="27" t="s">
        <v>78</v>
      </c>
      <c r="B26" s="18">
        <v>18</v>
      </c>
      <c r="C26" s="51"/>
      <c r="D26" s="51"/>
      <c r="E26" s="52"/>
      <c r="F26" s="52"/>
      <c r="G26" s="53">
        <f t="shared" si="5"/>
        <v>0</v>
      </c>
      <c r="H26" s="54">
        <f t="shared" si="3"/>
        <v>0</v>
      </c>
    </row>
    <row r="27" spans="1:8" ht="38.25" x14ac:dyDescent="0.2">
      <c r="A27" s="28" t="s">
        <v>79</v>
      </c>
      <c r="B27" s="20">
        <v>19</v>
      </c>
      <c r="C27" s="61"/>
      <c r="D27" s="61"/>
      <c r="E27" s="62"/>
      <c r="F27" s="62"/>
      <c r="G27" s="53">
        <f t="shared" si="5"/>
        <v>0</v>
      </c>
      <c r="H27" s="54">
        <f t="shared" si="3"/>
        <v>0</v>
      </c>
    </row>
    <row r="28" spans="1:8" s="91" customFormat="1" ht="26.25" thickBot="1" x14ac:dyDescent="0.25">
      <c r="A28" s="92" t="s">
        <v>271</v>
      </c>
      <c r="B28" s="24"/>
      <c r="C28" s="93"/>
      <c r="D28" s="93"/>
      <c r="E28" s="94">
        <v>39</v>
      </c>
      <c r="F28" s="94"/>
      <c r="G28" s="95">
        <f>E28</f>
        <v>39</v>
      </c>
      <c r="H28" s="96">
        <f t="shared" si="3"/>
        <v>39</v>
      </c>
    </row>
    <row r="29" spans="1:8" ht="26.1" customHeight="1" thickBot="1" x14ac:dyDescent="0.25">
      <c r="A29" s="31" t="s">
        <v>44</v>
      </c>
      <c r="B29" s="32">
        <v>20</v>
      </c>
      <c r="C29" s="45">
        <f t="shared" ref="C29:H29" si="6">C30+C31</f>
        <v>33243</v>
      </c>
      <c r="D29" s="45">
        <f t="shared" si="6"/>
        <v>23742.059999999998</v>
      </c>
      <c r="E29" s="46">
        <f t="shared" si="6"/>
        <v>894.37600000000009</v>
      </c>
      <c r="F29" s="46">
        <f t="shared" si="6"/>
        <v>7.0000000000000001E-3</v>
      </c>
      <c r="G29" s="46">
        <f t="shared" si="6"/>
        <v>894.36900000000014</v>
      </c>
      <c r="H29" s="47">
        <f t="shared" si="6"/>
        <v>24636.429</v>
      </c>
    </row>
    <row r="30" spans="1:8" ht="51.95" customHeight="1" x14ac:dyDescent="0.2">
      <c r="A30" s="29" t="s">
        <v>43</v>
      </c>
      <c r="B30" s="21">
        <v>21</v>
      </c>
      <c r="C30" s="63">
        <v>11108</v>
      </c>
      <c r="D30" s="63">
        <f>D21</f>
        <v>1450</v>
      </c>
      <c r="E30" s="64"/>
      <c r="F30" s="64"/>
      <c r="G30" s="53">
        <f t="shared" si="5"/>
        <v>0</v>
      </c>
      <c r="H30" s="54">
        <f t="shared" si="3"/>
        <v>1450</v>
      </c>
    </row>
    <row r="31" spans="1:8" ht="51.95" customHeight="1" x14ac:dyDescent="0.2">
      <c r="A31" s="37" t="s">
        <v>45</v>
      </c>
      <c r="B31" s="36">
        <v>22</v>
      </c>
      <c r="C31" s="55">
        <f t="shared" ref="C31:H31" si="7">SUM(C32:C42)+SUM(C48:C53)</f>
        <v>22135</v>
      </c>
      <c r="D31" s="55">
        <f t="shared" si="7"/>
        <v>22292.059999999998</v>
      </c>
      <c r="E31" s="56">
        <f t="shared" si="7"/>
        <v>894.37600000000009</v>
      </c>
      <c r="F31" s="56">
        <f t="shared" si="7"/>
        <v>7.0000000000000001E-3</v>
      </c>
      <c r="G31" s="56">
        <f t="shared" si="7"/>
        <v>894.36900000000014</v>
      </c>
      <c r="H31" s="57">
        <f t="shared" si="7"/>
        <v>23186.429</v>
      </c>
    </row>
    <row r="32" spans="1:8" x14ac:dyDescent="0.2">
      <c r="A32" s="22" t="s">
        <v>7</v>
      </c>
      <c r="B32" s="18">
        <v>23</v>
      </c>
      <c r="C32" s="63">
        <v>3114</v>
      </c>
      <c r="D32" s="63">
        <v>3113.99</v>
      </c>
      <c r="E32" s="64"/>
      <c r="F32" s="64"/>
      <c r="G32" s="65">
        <f t="shared" ref="G32:G41" si="8">E32-F32</f>
        <v>0</v>
      </c>
      <c r="H32" s="54">
        <f t="shared" si="3"/>
        <v>3113.99</v>
      </c>
    </row>
    <row r="33" spans="1:8" x14ac:dyDescent="0.2">
      <c r="A33" s="15" t="s">
        <v>20</v>
      </c>
      <c r="B33" s="18">
        <v>24</v>
      </c>
      <c r="C33" s="51">
        <v>16</v>
      </c>
      <c r="D33" s="51">
        <v>15.6</v>
      </c>
      <c r="E33" s="52"/>
      <c r="F33" s="52"/>
      <c r="G33" s="53">
        <f t="shared" si="8"/>
        <v>0</v>
      </c>
      <c r="H33" s="54">
        <f t="shared" si="3"/>
        <v>15.6</v>
      </c>
    </row>
    <row r="34" spans="1:8" x14ac:dyDescent="0.2">
      <c r="A34" s="15" t="s">
        <v>8</v>
      </c>
      <c r="B34" s="18">
        <v>25</v>
      </c>
      <c r="C34" s="51">
        <v>940</v>
      </c>
      <c r="D34" s="51">
        <v>940.47</v>
      </c>
      <c r="E34" s="52"/>
      <c r="F34" s="52"/>
      <c r="G34" s="53">
        <f t="shared" si="8"/>
        <v>0</v>
      </c>
      <c r="H34" s="54">
        <f t="shared" si="3"/>
        <v>940.47</v>
      </c>
    </row>
    <row r="35" spans="1:8" x14ac:dyDescent="0.2">
      <c r="A35" s="15" t="s">
        <v>9</v>
      </c>
      <c r="B35" s="18">
        <v>26</v>
      </c>
      <c r="C35" s="51">
        <v>98</v>
      </c>
      <c r="D35" s="51">
        <v>98</v>
      </c>
      <c r="E35" s="52"/>
      <c r="F35" s="52"/>
      <c r="G35" s="53">
        <f t="shared" si="8"/>
        <v>0</v>
      </c>
      <c r="H35" s="54">
        <f t="shared" si="3"/>
        <v>98</v>
      </c>
    </row>
    <row r="36" spans="1:8" x14ac:dyDescent="0.2">
      <c r="A36" s="15" t="s">
        <v>10</v>
      </c>
      <c r="B36" s="18">
        <v>27</v>
      </c>
      <c r="C36" s="51">
        <v>27</v>
      </c>
      <c r="D36" s="51">
        <v>112</v>
      </c>
      <c r="E36" s="52"/>
      <c r="F36" s="52"/>
      <c r="G36" s="53">
        <f t="shared" si="8"/>
        <v>0</v>
      </c>
      <c r="H36" s="54">
        <f t="shared" si="3"/>
        <v>112</v>
      </c>
    </row>
    <row r="37" spans="1:8" x14ac:dyDescent="0.2">
      <c r="A37" s="15" t="s">
        <v>11</v>
      </c>
      <c r="B37" s="18">
        <v>28</v>
      </c>
      <c r="C37" s="51">
        <v>238</v>
      </c>
      <c r="D37" s="51">
        <v>1698</v>
      </c>
      <c r="E37" s="52"/>
      <c r="F37" s="52"/>
      <c r="G37" s="53">
        <f t="shared" si="8"/>
        <v>0</v>
      </c>
      <c r="H37" s="54">
        <f t="shared" si="3"/>
        <v>1698</v>
      </c>
    </row>
    <row r="38" spans="1:8" x14ac:dyDescent="0.2">
      <c r="A38" s="15" t="s">
        <v>12</v>
      </c>
      <c r="B38" s="18">
        <v>29</v>
      </c>
      <c r="C38" s="51"/>
      <c r="D38" s="51"/>
      <c r="E38" s="52"/>
      <c r="F38" s="52"/>
      <c r="G38" s="53">
        <f t="shared" si="8"/>
        <v>0</v>
      </c>
      <c r="H38" s="54">
        <f t="shared" si="3"/>
        <v>0</v>
      </c>
    </row>
    <row r="39" spans="1:8" x14ac:dyDescent="0.2">
      <c r="A39" s="15" t="s">
        <v>13</v>
      </c>
      <c r="B39" s="18">
        <v>30</v>
      </c>
      <c r="C39" s="51">
        <v>1059</v>
      </c>
      <c r="D39" s="51">
        <v>2066</v>
      </c>
      <c r="E39" s="52">
        <v>39.383000000000003</v>
      </c>
      <c r="F39" s="52"/>
      <c r="G39" s="53">
        <f t="shared" si="8"/>
        <v>39.383000000000003</v>
      </c>
      <c r="H39" s="54">
        <f t="shared" si="3"/>
        <v>2105.3829999999998</v>
      </c>
    </row>
    <row r="40" spans="1:8" x14ac:dyDescent="0.2">
      <c r="A40" s="15" t="s">
        <v>14</v>
      </c>
      <c r="B40" s="18">
        <v>31</v>
      </c>
      <c r="C40" s="51">
        <v>1207</v>
      </c>
      <c r="D40" s="51">
        <v>1416</v>
      </c>
      <c r="E40" s="52"/>
      <c r="F40" s="52"/>
      <c r="G40" s="53">
        <f t="shared" si="8"/>
        <v>0</v>
      </c>
      <c r="H40" s="54">
        <f t="shared" si="3"/>
        <v>1416</v>
      </c>
    </row>
    <row r="41" spans="1:8" x14ac:dyDescent="0.2">
      <c r="A41" s="15" t="s">
        <v>15</v>
      </c>
      <c r="B41" s="18">
        <v>32</v>
      </c>
      <c r="C41" s="51"/>
      <c r="D41" s="51"/>
      <c r="E41" s="52"/>
      <c r="F41" s="52"/>
      <c r="G41" s="53">
        <f t="shared" si="8"/>
        <v>0</v>
      </c>
      <c r="H41" s="54">
        <f t="shared" si="3"/>
        <v>0</v>
      </c>
    </row>
    <row r="42" spans="1:8" ht="25.5" x14ac:dyDescent="0.2">
      <c r="A42" s="15" t="s">
        <v>21</v>
      </c>
      <c r="B42" s="18">
        <v>33</v>
      </c>
      <c r="C42" s="51">
        <f t="shared" ref="C42:H42" si="9">SUM(C43:C47)</f>
        <v>12491</v>
      </c>
      <c r="D42" s="51">
        <f t="shared" si="9"/>
        <v>10027</v>
      </c>
      <c r="E42" s="52">
        <f t="shared" si="9"/>
        <v>855</v>
      </c>
      <c r="F42" s="52">
        <f t="shared" si="9"/>
        <v>7.0000000000000001E-3</v>
      </c>
      <c r="G42" s="53">
        <f t="shared" si="9"/>
        <v>854.99300000000005</v>
      </c>
      <c r="H42" s="54">
        <f t="shared" si="9"/>
        <v>10881.993</v>
      </c>
    </row>
    <row r="43" spans="1:8" x14ac:dyDescent="0.2">
      <c r="A43" s="16" t="s">
        <v>32</v>
      </c>
      <c r="B43" s="18">
        <v>34</v>
      </c>
      <c r="C43" s="51"/>
      <c r="D43" s="51"/>
      <c r="E43" s="52"/>
      <c r="F43" s="52"/>
      <c r="G43" s="53">
        <f t="shared" ref="G43:G54" si="10">E43-F43</f>
        <v>0</v>
      </c>
      <c r="H43" s="54">
        <f t="shared" si="3"/>
        <v>0</v>
      </c>
    </row>
    <row r="44" spans="1:8" ht="25.5" x14ac:dyDescent="0.2">
      <c r="A44" s="16" t="s">
        <v>73</v>
      </c>
      <c r="B44" s="18">
        <v>35</v>
      </c>
      <c r="C44" s="51">
        <v>0</v>
      </c>
      <c r="D44" s="51"/>
      <c r="E44" s="52"/>
      <c r="F44" s="52"/>
      <c r="G44" s="53">
        <f t="shared" si="10"/>
        <v>0</v>
      </c>
      <c r="H44" s="54">
        <f t="shared" si="3"/>
        <v>0</v>
      </c>
    </row>
    <row r="45" spans="1:8" x14ac:dyDescent="0.2">
      <c r="A45" s="16" t="s">
        <v>54</v>
      </c>
      <c r="B45" s="18">
        <v>36</v>
      </c>
      <c r="C45" s="51">
        <v>3259</v>
      </c>
      <c r="D45" s="51">
        <v>0</v>
      </c>
      <c r="E45" s="52"/>
      <c r="F45" s="52">
        <v>7.0000000000000001E-3</v>
      </c>
      <c r="G45" s="53">
        <f t="shared" si="10"/>
        <v>-7.0000000000000001E-3</v>
      </c>
      <c r="H45" s="54">
        <f t="shared" si="3"/>
        <v>-7.0000000000000001E-3</v>
      </c>
    </row>
    <row r="46" spans="1:8" ht="25.5" x14ac:dyDescent="0.2">
      <c r="A46" s="16" t="s">
        <v>72</v>
      </c>
      <c r="B46" s="18">
        <v>37</v>
      </c>
      <c r="C46" s="51">
        <v>9152</v>
      </c>
      <c r="D46" s="51">
        <v>10027</v>
      </c>
      <c r="E46" s="52">
        <v>855</v>
      </c>
      <c r="F46" s="52"/>
      <c r="G46" s="53">
        <f t="shared" si="10"/>
        <v>855</v>
      </c>
      <c r="H46" s="54">
        <f t="shared" si="3"/>
        <v>10882</v>
      </c>
    </row>
    <row r="47" spans="1:8" x14ac:dyDescent="0.2">
      <c r="A47" s="16" t="s">
        <v>71</v>
      </c>
      <c r="B47" s="18">
        <v>38</v>
      </c>
      <c r="C47" s="51">
        <v>80</v>
      </c>
      <c r="D47" s="51">
        <v>0</v>
      </c>
      <c r="E47" s="52"/>
      <c r="F47" s="52"/>
      <c r="G47" s="53">
        <f t="shared" si="10"/>
        <v>0</v>
      </c>
      <c r="H47" s="54">
        <f t="shared" si="3"/>
        <v>0</v>
      </c>
    </row>
    <row r="48" spans="1:8" x14ac:dyDescent="0.2">
      <c r="A48" s="15" t="s">
        <v>55</v>
      </c>
      <c r="B48" s="18">
        <v>39</v>
      </c>
      <c r="C48" s="51">
        <v>88</v>
      </c>
      <c r="D48" s="51">
        <v>88</v>
      </c>
      <c r="E48" s="52"/>
      <c r="F48" s="52"/>
      <c r="G48" s="53">
        <f t="shared" si="10"/>
        <v>0</v>
      </c>
      <c r="H48" s="54">
        <f t="shared" si="3"/>
        <v>88</v>
      </c>
    </row>
    <row r="49" spans="1:8" x14ac:dyDescent="0.2">
      <c r="A49" s="15" t="s">
        <v>39</v>
      </c>
      <c r="B49" s="18">
        <v>40</v>
      </c>
      <c r="C49" s="51"/>
      <c r="D49" s="51"/>
      <c r="E49" s="52">
        <v>-7.0000000000000001E-3</v>
      </c>
      <c r="F49" s="52"/>
      <c r="G49" s="53">
        <f t="shared" si="10"/>
        <v>-7.0000000000000001E-3</v>
      </c>
      <c r="H49" s="54">
        <f t="shared" si="3"/>
        <v>-7.0000000000000001E-3</v>
      </c>
    </row>
    <row r="50" spans="1:8" x14ac:dyDescent="0.2">
      <c r="A50" s="15" t="s">
        <v>16</v>
      </c>
      <c r="B50" s="18">
        <v>41</v>
      </c>
      <c r="C50" s="51">
        <v>760</v>
      </c>
      <c r="D50" s="51">
        <v>410</v>
      </c>
      <c r="E50" s="52"/>
      <c r="F50" s="52"/>
      <c r="G50" s="53">
        <f t="shared" si="10"/>
        <v>0</v>
      </c>
      <c r="H50" s="54">
        <f t="shared" si="3"/>
        <v>410</v>
      </c>
    </row>
    <row r="51" spans="1:8" x14ac:dyDescent="0.2">
      <c r="A51" s="15" t="s">
        <v>17</v>
      </c>
      <c r="B51" s="18">
        <v>42</v>
      </c>
      <c r="C51" s="51">
        <v>1566</v>
      </c>
      <c r="D51" s="51">
        <v>1641</v>
      </c>
      <c r="E51" s="52"/>
      <c r="F51" s="52"/>
      <c r="G51" s="53">
        <f t="shared" si="10"/>
        <v>0</v>
      </c>
      <c r="H51" s="54">
        <f t="shared" si="3"/>
        <v>1641</v>
      </c>
    </row>
    <row r="52" spans="1:8" x14ac:dyDescent="0.2">
      <c r="A52" s="15" t="s">
        <v>18</v>
      </c>
      <c r="B52" s="18">
        <v>43</v>
      </c>
      <c r="C52" s="51"/>
      <c r="D52" s="51"/>
      <c r="E52" s="52"/>
      <c r="F52" s="52"/>
      <c r="G52" s="53">
        <f t="shared" si="10"/>
        <v>0</v>
      </c>
      <c r="H52" s="54">
        <f t="shared" si="3"/>
        <v>0</v>
      </c>
    </row>
    <row r="53" spans="1:8" x14ac:dyDescent="0.2">
      <c r="A53" s="15" t="s">
        <v>19</v>
      </c>
      <c r="B53" s="18">
        <v>44</v>
      </c>
      <c r="C53" s="51">
        <v>531</v>
      </c>
      <c r="D53" s="51">
        <v>666</v>
      </c>
      <c r="E53" s="52"/>
      <c r="F53" s="52"/>
      <c r="G53" s="53">
        <f t="shared" si="10"/>
        <v>0</v>
      </c>
      <c r="H53" s="54">
        <f t="shared" si="3"/>
        <v>666</v>
      </c>
    </row>
    <row r="54" spans="1:8" ht="13.5" thickBot="1" x14ac:dyDescent="0.25">
      <c r="A54" s="19" t="s">
        <v>33</v>
      </c>
      <c r="B54" s="20">
        <v>45</v>
      </c>
      <c r="C54" s="61">
        <v>0</v>
      </c>
      <c r="D54" s="61">
        <v>0</v>
      </c>
      <c r="E54" s="62"/>
      <c r="F54" s="62"/>
      <c r="G54" s="53">
        <f t="shared" si="10"/>
        <v>0</v>
      </c>
      <c r="H54" s="54">
        <f t="shared" si="3"/>
        <v>0</v>
      </c>
    </row>
    <row r="55" spans="1:8" ht="26.1" customHeight="1" thickBot="1" x14ac:dyDescent="0.25">
      <c r="A55" s="31" t="s">
        <v>57</v>
      </c>
      <c r="B55" s="32">
        <v>46</v>
      </c>
      <c r="C55" s="45">
        <f t="shared" ref="C55:H55" si="11">C8-C29</f>
        <v>-2676</v>
      </c>
      <c r="D55" s="45">
        <f t="shared" si="11"/>
        <v>-2833.1599999999962</v>
      </c>
      <c r="E55" s="46">
        <f t="shared" si="11"/>
        <v>-0.37600000000009004</v>
      </c>
      <c r="F55" s="46">
        <f t="shared" si="11"/>
        <v>-7.0000000000000001E-3</v>
      </c>
      <c r="G55" s="46">
        <f t="shared" si="11"/>
        <v>-855.36900000000014</v>
      </c>
      <c r="H55" s="47">
        <f t="shared" si="11"/>
        <v>-2833.5289999999986</v>
      </c>
    </row>
    <row r="56" spans="1:8" ht="25.5" x14ac:dyDescent="0.2">
      <c r="A56" s="33" t="s">
        <v>50</v>
      </c>
      <c r="B56" s="34">
        <v>47</v>
      </c>
      <c r="C56" s="66">
        <f t="shared" ref="C56:H56" si="12">C57+C62+C65+C68+C71</f>
        <v>2676.4</v>
      </c>
      <c r="D56" s="66">
        <f t="shared" si="12"/>
        <v>2832.7</v>
      </c>
      <c r="E56" s="67">
        <f t="shared" si="12"/>
        <v>0</v>
      </c>
      <c r="F56" s="67">
        <f t="shared" si="12"/>
        <v>0</v>
      </c>
      <c r="G56" s="67">
        <f t="shared" si="12"/>
        <v>0</v>
      </c>
      <c r="H56" s="68">
        <f t="shared" si="12"/>
        <v>2832.7</v>
      </c>
    </row>
    <row r="57" spans="1:8" x14ac:dyDescent="0.2">
      <c r="A57" s="14" t="s">
        <v>46</v>
      </c>
      <c r="B57" s="18">
        <v>48</v>
      </c>
      <c r="C57" s="51">
        <f>C58-C60</f>
        <v>2676.4</v>
      </c>
      <c r="D57" s="51">
        <f>D58-D60</f>
        <v>2832.7</v>
      </c>
      <c r="E57" s="69">
        <f>E58-E60</f>
        <v>0</v>
      </c>
      <c r="F57" s="69">
        <f>F58-F60</f>
        <v>0</v>
      </c>
      <c r="G57" s="53">
        <f>E57-F57</f>
        <v>0</v>
      </c>
      <c r="H57" s="70">
        <f>H58-H60</f>
        <v>2832.7</v>
      </c>
    </row>
    <row r="58" spans="1:8" x14ac:dyDescent="0.2">
      <c r="A58" s="14" t="s">
        <v>67</v>
      </c>
      <c r="B58" s="18">
        <v>49</v>
      </c>
      <c r="C58" s="51">
        <v>2676.4</v>
      </c>
      <c r="D58" s="51">
        <v>2832.7</v>
      </c>
      <c r="E58" s="52"/>
      <c r="F58" s="52"/>
      <c r="G58" s="53">
        <f>E58-F58</f>
        <v>0</v>
      </c>
      <c r="H58" s="54">
        <f>D58+G58</f>
        <v>2832.7</v>
      </c>
    </row>
    <row r="59" spans="1:8" x14ac:dyDescent="0.2">
      <c r="A59" s="44" t="s">
        <v>68</v>
      </c>
      <c r="B59" s="18">
        <v>50</v>
      </c>
      <c r="C59" s="76">
        <v>2676.4</v>
      </c>
      <c r="D59" s="76">
        <v>2832.7</v>
      </c>
      <c r="E59" s="77"/>
      <c r="F59" s="77"/>
      <c r="G59" s="78">
        <f>E59-F59</f>
        <v>0</v>
      </c>
      <c r="H59" s="79">
        <f>D59+G59</f>
        <v>2832.7</v>
      </c>
    </row>
    <row r="60" spans="1:8" x14ac:dyDescent="0.2">
      <c r="A60" s="14" t="s">
        <v>70</v>
      </c>
      <c r="B60" s="18">
        <v>51</v>
      </c>
      <c r="C60" s="51"/>
      <c r="D60" s="51">
        <v>0</v>
      </c>
      <c r="E60" s="52"/>
      <c r="F60" s="52"/>
      <c r="G60" s="53">
        <f>E60-F60</f>
        <v>0</v>
      </c>
      <c r="H60" s="54">
        <f>D60+G60</f>
        <v>0</v>
      </c>
    </row>
    <row r="61" spans="1:8" x14ac:dyDescent="0.2">
      <c r="A61" s="44" t="s">
        <v>69</v>
      </c>
      <c r="B61" s="18">
        <v>52</v>
      </c>
      <c r="C61" s="76"/>
      <c r="D61" s="76">
        <v>0</v>
      </c>
      <c r="E61" s="77"/>
      <c r="F61" s="77"/>
      <c r="G61" s="78">
        <f>E61-F61</f>
        <v>0</v>
      </c>
      <c r="H61" s="79">
        <f>D61+G61</f>
        <v>0</v>
      </c>
    </row>
    <row r="62" spans="1:8" x14ac:dyDescent="0.2">
      <c r="A62" s="14" t="s">
        <v>47</v>
      </c>
      <c r="B62" s="18">
        <v>53</v>
      </c>
      <c r="C62" s="51">
        <f t="shared" ref="C62:H62" si="13">C63-C64</f>
        <v>0</v>
      </c>
      <c r="D62" s="51">
        <f t="shared" si="13"/>
        <v>0</v>
      </c>
      <c r="E62" s="52">
        <f t="shared" si="13"/>
        <v>0</v>
      </c>
      <c r="F62" s="52">
        <f t="shared" si="13"/>
        <v>0</v>
      </c>
      <c r="G62" s="53">
        <f t="shared" si="13"/>
        <v>0</v>
      </c>
      <c r="H62" s="54">
        <f t="shared" si="13"/>
        <v>0</v>
      </c>
    </row>
    <row r="63" spans="1:8" x14ac:dyDescent="0.2">
      <c r="A63" s="14" t="s">
        <v>34</v>
      </c>
      <c r="B63" s="18">
        <v>54</v>
      </c>
      <c r="C63" s="51"/>
      <c r="D63" s="51"/>
      <c r="E63" s="52"/>
      <c r="F63" s="52"/>
      <c r="G63" s="53">
        <f>E63-F63</f>
        <v>0</v>
      </c>
      <c r="H63" s="54">
        <f>D63+G63</f>
        <v>0</v>
      </c>
    </row>
    <row r="64" spans="1:8" x14ac:dyDescent="0.2">
      <c r="A64" s="14" t="s">
        <v>35</v>
      </c>
      <c r="B64" s="18">
        <v>55</v>
      </c>
      <c r="C64" s="51"/>
      <c r="D64" s="51"/>
      <c r="E64" s="52"/>
      <c r="F64" s="52"/>
      <c r="G64" s="53">
        <f>E64-F64</f>
        <v>0</v>
      </c>
      <c r="H64" s="54">
        <f>D64+G64</f>
        <v>0</v>
      </c>
    </row>
    <row r="65" spans="1:8" ht="12.95" customHeight="1" x14ac:dyDescent="0.2">
      <c r="A65" s="14" t="s">
        <v>48</v>
      </c>
      <c r="B65" s="18">
        <v>56</v>
      </c>
      <c r="C65" s="51">
        <f t="shared" ref="C65:H65" si="14">C66-C67</f>
        <v>0</v>
      </c>
      <c r="D65" s="51">
        <f t="shared" si="14"/>
        <v>0</v>
      </c>
      <c r="E65" s="52">
        <f t="shared" si="14"/>
        <v>0</v>
      </c>
      <c r="F65" s="52">
        <f t="shared" si="14"/>
        <v>0</v>
      </c>
      <c r="G65" s="53">
        <f t="shared" si="14"/>
        <v>0</v>
      </c>
      <c r="H65" s="54">
        <f t="shared" si="14"/>
        <v>0</v>
      </c>
    </row>
    <row r="66" spans="1:8" x14ac:dyDescent="0.2">
      <c r="A66" s="14" t="s">
        <v>34</v>
      </c>
      <c r="B66" s="18">
        <v>57</v>
      </c>
      <c r="C66" s="51"/>
      <c r="D66" s="51"/>
      <c r="E66" s="52"/>
      <c r="F66" s="52"/>
      <c r="G66" s="53">
        <f>E66-F66</f>
        <v>0</v>
      </c>
      <c r="H66" s="54">
        <f t="shared" ref="H66:H71" si="15">D66+G66</f>
        <v>0</v>
      </c>
    </row>
    <row r="67" spans="1:8" x14ac:dyDescent="0.2">
      <c r="A67" s="14" t="s">
        <v>35</v>
      </c>
      <c r="B67" s="18">
        <v>58</v>
      </c>
      <c r="C67" s="51"/>
      <c r="D67" s="51"/>
      <c r="E67" s="52"/>
      <c r="F67" s="52"/>
      <c r="G67" s="53">
        <f>E67-F67</f>
        <v>0</v>
      </c>
      <c r="H67" s="54">
        <f t="shared" si="15"/>
        <v>0</v>
      </c>
    </row>
    <row r="68" spans="1:8" x14ac:dyDescent="0.2">
      <c r="A68" s="14" t="s">
        <v>49</v>
      </c>
      <c r="B68" s="18">
        <v>59</v>
      </c>
      <c r="C68" s="51">
        <f t="shared" ref="C68:H68" si="16">C69-C70</f>
        <v>0</v>
      </c>
      <c r="D68" s="51">
        <f t="shared" si="16"/>
        <v>0</v>
      </c>
      <c r="E68" s="52">
        <f t="shared" si="16"/>
        <v>0</v>
      </c>
      <c r="F68" s="52">
        <f t="shared" si="16"/>
        <v>0</v>
      </c>
      <c r="G68" s="53">
        <f t="shared" si="16"/>
        <v>0</v>
      </c>
      <c r="H68" s="54">
        <f t="shared" si="16"/>
        <v>0</v>
      </c>
    </row>
    <row r="69" spans="1:8" x14ac:dyDescent="0.2">
      <c r="A69" s="14" t="s">
        <v>36</v>
      </c>
      <c r="B69" s="18">
        <v>60</v>
      </c>
      <c r="C69" s="51"/>
      <c r="D69" s="51"/>
      <c r="E69" s="52"/>
      <c r="F69" s="52"/>
      <c r="G69" s="53">
        <f>E69-F69</f>
        <v>0</v>
      </c>
      <c r="H69" s="54">
        <f t="shared" si="15"/>
        <v>0</v>
      </c>
    </row>
    <row r="70" spans="1:8" x14ac:dyDescent="0.2">
      <c r="A70" s="14" t="s">
        <v>37</v>
      </c>
      <c r="B70" s="18">
        <v>61</v>
      </c>
      <c r="C70" s="51"/>
      <c r="D70" s="51"/>
      <c r="E70" s="52"/>
      <c r="F70" s="52"/>
      <c r="G70" s="53">
        <f>E70-F70</f>
        <v>0</v>
      </c>
      <c r="H70" s="54">
        <f t="shared" si="15"/>
        <v>0</v>
      </c>
    </row>
    <row r="71" spans="1:8" ht="13.5" thickBot="1" x14ac:dyDescent="0.25">
      <c r="A71" s="17" t="s">
        <v>38</v>
      </c>
      <c r="B71" s="75">
        <v>62</v>
      </c>
      <c r="C71" s="71"/>
      <c r="D71" s="71"/>
      <c r="E71" s="72"/>
      <c r="F71" s="72"/>
      <c r="G71" s="73">
        <f>E71-F71</f>
        <v>0</v>
      </c>
      <c r="H71" s="74">
        <f t="shared" si="15"/>
        <v>0</v>
      </c>
    </row>
    <row r="74" spans="1:8" x14ac:dyDescent="0.2">
      <c r="A74" s="11" t="s">
        <v>82</v>
      </c>
      <c r="E74" s="9" t="s">
        <v>83</v>
      </c>
    </row>
    <row r="76" spans="1:8" x14ac:dyDescent="0.2">
      <c r="A76" s="11" t="s">
        <v>196</v>
      </c>
    </row>
  </sheetData>
  <protectedRanges>
    <protectedRange sqref="I1:IV71" name="Диапазон15"/>
    <protectedRange sqref="A72:IV2631" name="Диапазон14"/>
    <protectedRange sqref="C69:F71" name="Диапазон13"/>
    <protectedRange sqref="C66:F67" name="Диапазон12"/>
    <protectedRange sqref="C63:F64" name="Диапазон11"/>
    <protectedRange sqref="E61:F61" name="Диапазон10"/>
    <protectedRange sqref="C59:D61" name="Диапазон9"/>
    <protectedRange sqref="C30:F30" name="Диапазон6"/>
    <protectedRange sqref="C17:F28" name="Диапазон5"/>
    <protectedRange sqref="C10:F15" name="Диапазон4"/>
    <protectedRange sqref="E5" name="Диапазон3"/>
    <protectedRange sqref="C5:D5" name="Диапазон2"/>
    <protectedRange sqref="A3:H3" name="Диапазон1"/>
    <protectedRange sqref="C32:F41" name="Диапазон7"/>
    <protectedRange sqref="C43:F54" name="Диапазон8"/>
  </protectedRanges>
  <mergeCells count="9">
    <mergeCell ref="G1:H1"/>
    <mergeCell ref="G2:H2"/>
    <mergeCell ref="A3:H3"/>
    <mergeCell ref="E5:G5"/>
    <mergeCell ref="C5:C6"/>
    <mergeCell ref="A5:A6"/>
    <mergeCell ref="H5:H6"/>
    <mergeCell ref="B5:B6"/>
    <mergeCell ref="D5:D6"/>
  </mergeCells>
  <phoneticPr fontId="1" type="noConversion"/>
  <pageMargins left="0.17" right="0.17" top="0.17" bottom="0.17" header="0.17" footer="0.1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таблица 1</vt:lpstr>
      <vt:lpstr>таблица 2</vt:lpstr>
      <vt:lpstr>'таблица 1'!Область_печати</vt:lpstr>
      <vt:lpstr>'таблица 2'!Область_печати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Костыгина Олеся Александровна</dc:creator>
  <cp:lastModifiedBy>User</cp:lastModifiedBy>
  <cp:lastPrinted>2013-04-22T08:31:19Z</cp:lastPrinted>
  <dcterms:created xsi:type="dcterms:W3CDTF">2007-01-24T04:42:59Z</dcterms:created>
  <dcterms:modified xsi:type="dcterms:W3CDTF">2013-07-03T08:46:10Z</dcterms:modified>
</cp:coreProperties>
</file>