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<sst xmlns="http://schemas.openxmlformats.org/spreadsheetml/2006/main" count="565" uniqueCount="213">
  <si>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</si>
  <si>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</si>
  <si>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</si>
  <si>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</si>
  <si>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</si>
  <si>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</si>
  <si>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</si>
  <si>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ноября 2021 г.</t>
  </si>
  <si>
    <t xml:space="preserve">Дата   </t>
  </si>
  <si>
    <t>01.11.2021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</si>
  <si>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</si>
  <si>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поселка Большая Ирба</t>
  </si>
  <si>
    <t xml:space="preserve">по ОКПО  </t>
  </si>
  <si>
    <t>00356375</t>
  </si>
  <si>
    <t>главный администратор, администратор источников финансирования 
дефицита бюджета</t>
  </si>
  <si>
    <t xml:space="preserve">Глава по БК  </t>
  </si>
  <si>
    <t>552</t>
  </si>
  <si>
    <t>Наименование бюджета</t>
  </si>
  <si>
    <t>Бюджет муниципального образования поселок Большая Ирба Курагинского района</t>
  </si>
  <si>
    <t xml:space="preserve">по ОКТМО  </t>
  </si>
  <si>
    <t>04630152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</si>
  <si>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</si>
  <si>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</si>
  <si>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</si>
  <si>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</si>
  <si>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</si>
  <si>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</si>
  <si>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</si>
  <si>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</si>
  <si>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</si>
  <si>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</si>
  <si>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Доходы бюджета — всего</t>
  </si>
  <si>
    <t>×</t>
  </si>
  <si>
    <t>в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</si>
  <si>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</si>
  <si>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017</t>
  </si>
  <si>
    <t>1110501313</t>
  </si>
  <si>
    <t>0000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</si>
  <si>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</si>
  <si>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</si>
  <si>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</si>
  <si>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1030223101</t>
  </si>
  <si>
    <t>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</si>
  <si>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</si>
  <si>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</si>
  <si>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</si>
  <si>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</si>
  <si>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</si>
  <si>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</si>
  <si>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</si>
  <si>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</si>
  <si>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</si>
  <si>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</si>
  <si>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</si>
  <si>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</si>
  <si>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</si>
  <si>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</si>
  <si>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</si>
  <si>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</si>
  <si>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</si>
  <si>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</si>
  <si>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</si>
  <si>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</si>
  <si>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</si>
  <si>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1050301001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</si>
  <si>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</si>
  <si>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</si>
  <si>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1060103013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</si>
  <si>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</si>
  <si>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</si>
  <si>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1060603313</t>
  </si>
  <si>
    <t>Земельный налог с физических лиц,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</si>
  <si>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1060604313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</si>
  <si>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</si>
  <si>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</si>
  <si>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</si>
  <si>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</si>
  <si>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</si>
  <si>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</si>
  <si>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</si>
  <si>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</si>
  <si>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</si>
  <si>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</si>
  <si>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</si>
  <si>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</si>
  <si>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</si>
  <si>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Средства самообложения граждан, зачисляемые в бюджеты городских поселений</t>
  </si>
  <si>
    <t>1171403013</t>
  </si>
  <si>
    <t>150</t>
  </si>
  <si>
    <t>Дотации бюджетам городских поселений на выравнивание бюджетной обеспеченности</t>
  </si>
  <si>
    <t>2021500113</t>
  </si>
  <si>
    <t>Субсидия   бюджетам городских поселений на обеспечение первичных мер пожарной безопасности</t>
  </si>
  <si>
    <t>2022999913</t>
  </si>
  <si>
    <t>7412</t>
  </si>
  <si>
    <t>Субсидия  бюджетам муниципальных образований на формирования современной городской (сельской) среды в поселениях в рамках подпрограммы "Благоустройство дворовых и общественных территорий муниципальных образований" государственной программы Красноярского края "Содействие органам местного самоуправления в формировании современной городской среды"</t>
  </si>
  <si>
    <t>7459</t>
  </si>
  <si>
    <t xml:space="preserve">Субсидия  на содержание автомобильных дорог общего пользования местного значения за счет средств дорожного фонда Красноярского края </t>
  </si>
  <si>
    <t>7508</t>
  </si>
  <si>
    <t>7509</t>
  </si>
  <si>
    <t>Субсидия  бюджетам городских поселений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</si>
  <si>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7555</t>
  </si>
  <si>
    <t>2023002413</t>
  </si>
  <si>
    <t>7514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</si>
  <si>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</si>
  <si>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</si>
  <si>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Прочие межбюджетные трансферты, передаваемые бюджетам городских поселений</t>
  </si>
  <si>
    <t>2024999913</t>
  </si>
  <si>
    <t>2. Расходы бюджета</t>
  </si>
  <si>
    <t>Код расхода
по бюджетной классификации</t>
  </si>
  <si>
    <t>Расходы бюджета — всего</t>
  </si>
  <si>
    <t>Фонд оплаты труда государственных (муниципальных) органов</t>
  </si>
  <si>
    <t>0102</t>
  </si>
  <si>
    <t>90100</t>
  </si>
  <si>
    <t>80250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</si>
  <si>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</si>
  <si>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</si>
  <si>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</si>
  <si>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</si>
  <si>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</si>
  <si>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</si>
  <si>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27240</t>
  </si>
  <si>
    <t>80210</t>
  </si>
  <si>
    <t>Прочая закупка товаров, работ и услуг</t>
  </si>
  <si>
    <t>244</t>
  </si>
  <si>
    <t>Закупка энергетических ресурсов</t>
  </si>
  <si>
    <t>247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</si>
  <si>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</si>
  <si>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</si>
  <si>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прочих налогов, сборов</t>
  </si>
  <si>
    <t>852</t>
  </si>
  <si>
    <t>Уплата иных платежей</t>
  </si>
  <si>
    <t>853</t>
  </si>
  <si>
    <t>80240</t>
  </si>
  <si>
    <t>0113</t>
  </si>
  <si>
    <t>75140</t>
  </si>
  <si>
    <t>80220</t>
  </si>
  <si>
    <t>80230</t>
  </si>
  <si>
    <t>80860</t>
  </si>
  <si>
    <t>0203</t>
  </si>
  <si>
    <t>90200</t>
  </si>
  <si>
    <t>51180</t>
  </si>
  <si>
    <t>0310</t>
  </si>
  <si>
    <t>01400</t>
  </si>
  <si>
    <t>S4120</t>
  </si>
  <si>
    <t>0314</t>
  </si>
  <si>
    <t>01500</t>
  </si>
  <si>
    <t>82050</t>
  </si>
  <si>
    <t>82060</t>
  </si>
  <si>
    <t>0409</t>
  </si>
  <si>
    <t>01100</t>
  </si>
  <si>
    <t>S4590</t>
  </si>
  <si>
    <t>01600</t>
  </si>
  <si>
    <t>81020</t>
  </si>
  <si>
    <t>82030</t>
  </si>
  <si>
    <t>S5080</t>
  </si>
  <si>
    <t>S5090</t>
  </si>
  <si>
    <t>0501</t>
  </si>
  <si>
    <t>85030</t>
  </si>
  <si>
    <t>0502</t>
  </si>
  <si>
    <t>0503</t>
  </si>
  <si>
    <t>81150</t>
  </si>
  <si>
    <t>81160</t>
  </si>
  <si>
    <t>83570</t>
  </si>
  <si>
    <t>01300</t>
  </si>
  <si>
    <t>81030</t>
  </si>
  <si>
    <t>81130</t>
  </si>
  <si>
    <t>0801</t>
  </si>
  <si>
    <t>02100</t>
  </si>
  <si>
    <t>80640</t>
  </si>
  <si>
    <t>Иные межбюджетные трансферты</t>
  </si>
  <si>
    <t>90800</t>
  </si>
  <si>
    <t>80620</t>
  </si>
  <si>
    <t>540</t>
  </si>
  <si>
    <t>0909</t>
  </si>
  <si>
    <t>85550</t>
  </si>
  <si>
    <t>S5550</t>
  </si>
  <si>
    <t>Иные пенсии, социальные доплаты к пенсиям</t>
  </si>
  <si>
    <t>1001</t>
  </si>
  <si>
    <t>91000</t>
  </si>
  <si>
    <t>81110</t>
  </si>
  <si>
    <t>312</t>
  </si>
  <si>
    <t>1105</t>
  </si>
  <si>
    <t>02200</t>
  </si>
  <si>
    <t>80810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</si>
  <si>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</si>
  <si>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</si>
  <si>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</si>
  <si>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</si>
  <si>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</si>
  <si>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</si>
  <si>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</si>
  <si>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</si>
  <si>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</si>
  <si>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</si>
  <si>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</si>
  <si>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</si>
  <si>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</si>
  <si>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(подпись)</t>
  </si>
  <si>
    <t>(расшифровка подписи)</t>
  </si>
  <si>
    <t>Главный бухгалтер</t>
  </si>
  <si>
    <t>С.Р. Бланк</t>
  </si>
  <si>
    <t xml:space="preserve">Субвенции бюджетам городских поселений на выполнение передаваемых полномочий субъектов Российской Федерации </t>
  </si>
  <si>
    <t xml:space="preserve">Субсидия на капитальный ремонт и ремонт  автомобильных дорог общего пользования местного значения за счет средств дорожного фонда Красноярского края </t>
  </si>
  <si>
    <t>Т.А.Волкодаева</t>
  </si>
  <si>
    <t>Утвержденные бюджетные назначения на 2021 год</t>
  </si>
  <si>
    <t>Исполнено на 01.11.2021год</t>
  </si>
  <si>
    <t>Ожидаемое исполнение за 2021год</t>
  </si>
  <si>
    <t>%  исполнения за 2021год</t>
  </si>
  <si>
    <t>Оценка ожидаемого исполнения бюджета за 2021год</t>
  </si>
  <si>
    <t>Неисполненные назначения на 01.11.2021год</t>
  </si>
  <si>
    <t>% исполнения на 01.11.2021год</t>
  </si>
  <si>
    <t>Исполняющий обязанности Главы поселка</t>
  </si>
  <si>
    <t>Исполнено на 01.11.2021г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</si>
</sst>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40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164" fontId="0" fillId="33" borderId="1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righ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1" fontId="0" fillId="33" borderId="11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vertical="top"/>
    </xf>
    <xf numFmtId="0" fontId="0" fillId="33" borderId="17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vertical="top"/>
    </xf>
    <xf numFmtId="0" fontId="0" fillId="33" borderId="18" xfId="0" applyNumberFormat="1" applyFont="1" applyFill="1" applyBorder="1" applyAlignment="1">
      <alignment horizontal="center" vertical="top"/>
    </xf>
    <xf numFmtId="0" fontId="0" fillId="33" borderId="19" xfId="0" applyNumberFormat="1" applyFont="1" applyFill="1" applyBorder="1" applyAlignment="1">
      <alignment horizontal="center" vertical="top"/>
    </xf>
    <xf numFmtId="0" fontId="0" fillId="33" borderId="20" xfId="0" applyNumberFormat="1" applyFont="1" applyFill="1" applyBorder="1" applyAlignment="1">
      <alignment horizontal="center" vertical="top"/>
    </xf>
    <xf numFmtId="166" fontId="0" fillId="33" borderId="11" xfId="0" applyNumberFormat="1" applyFont="1" applyFill="1" applyBorder="1" applyAlignment="1">
      <alignment horizontal="right" vertical="top"/>
    </xf>
    <xf numFmtId="4" fontId="0" fillId="33" borderId="11" xfId="0" applyNumberFormat="1" applyFont="1" applyFill="1" applyBorder="1" applyAlignment="1">
      <alignment horizontal="right" vertical="top"/>
    </xf>
    <xf numFmtId="2" fontId="0" fillId="33" borderId="11" xfId="0" applyNumberFormat="1" applyFont="1" applyFill="1" applyBorder="1" applyAlignment="1">
      <alignment horizontal="right" vertical="top"/>
    </xf>
    <xf numFmtId="0" fontId="0" fillId="33" borderId="11" xfId="0" applyNumberFormat="1" applyFont="1" applyFill="1" applyBorder="1" applyAlignment="1">
      <alignment horizontal="center" vertical="top"/>
    </xf>
    <xf numFmtId="1" fontId="0" fillId="33" borderId="21" xfId="0" applyNumberFormat="1" applyFont="1" applyFill="1" applyBorder="1" applyAlignment="1">
      <alignment horizontal="center" vertical="top"/>
    </xf>
    <xf numFmtId="0" fontId="0" fillId="33" borderId="22" xfId="0" applyNumberFormat="1" applyFont="1" applyFill="1" applyBorder="1" applyAlignment="1">
      <alignment horizontal="center" vertical="top"/>
    </xf>
    <xf numFmtId="166" fontId="0" fillId="33" borderId="23" xfId="0" applyNumberFormat="1" applyFont="1" applyFill="1" applyBorder="1" applyAlignment="1">
      <alignment horizontal="right" vertical="top"/>
    </xf>
    <xf numFmtId="0" fontId="0" fillId="33" borderId="24" xfId="0" applyNumberFormat="1" applyFont="1" applyFill="1" applyBorder="1" applyAlignment="1">
      <alignment vertical="top"/>
    </xf>
    <xf numFmtId="0" fontId="0" fillId="33" borderId="25" xfId="0" applyNumberFormat="1" applyFont="1" applyFill="1" applyBorder="1" applyAlignment="1">
      <alignment vertical="top"/>
    </xf>
    <xf numFmtId="1" fontId="0" fillId="33" borderId="22" xfId="0" applyNumberFormat="1" applyFont="1" applyFill="1" applyBorder="1" applyAlignment="1">
      <alignment horizontal="center" vertical="top"/>
    </xf>
    <xf numFmtId="0" fontId="2" fillId="33" borderId="16" xfId="0" applyNumberFormat="1" applyFont="1" applyFill="1" applyBorder="1" applyAlignment="1">
      <alignment horizontal="center" vertical="top"/>
    </xf>
    <xf numFmtId="166" fontId="0" fillId="33" borderId="16" xfId="0" applyNumberFormat="1" applyFont="1" applyFill="1" applyBorder="1" applyAlignment="1">
      <alignment horizontal="right" vertical="top"/>
    </xf>
    <xf numFmtId="166" fontId="0" fillId="33" borderId="26" xfId="0" applyNumberFormat="1" applyFont="1" applyFill="1" applyBorder="1" applyAlignment="1">
      <alignment horizontal="right" vertical="top"/>
    </xf>
    <xf numFmtId="0" fontId="2" fillId="33" borderId="27" xfId="0" applyNumberFormat="1" applyFont="1" applyFill="1" applyBorder="1" applyAlignment="1">
      <alignment horizontal="center" vertical="top"/>
    </xf>
    <xf numFmtId="0" fontId="2" fillId="33" borderId="28" xfId="0" applyNumberFormat="1" applyFont="1" applyFill="1" applyBorder="1" applyAlignment="1">
      <alignment horizontal="center" vertical="top"/>
    </xf>
    <xf numFmtId="0" fontId="2" fillId="33" borderId="29" xfId="0" applyNumberFormat="1" applyFont="1" applyFill="1" applyBorder="1" applyAlignment="1">
      <alignment horizontal="center" vertical="top"/>
    </xf>
    <xf numFmtId="0" fontId="0" fillId="33" borderId="16" xfId="0" applyNumberFormat="1" applyFont="1" applyFill="1" applyBorder="1" applyAlignment="1">
      <alignment horizontal="right" vertical="top"/>
    </xf>
    <xf numFmtId="0" fontId="0" fillId="33" borderId="26" xfId="0" applyNumberFormat="1" applyFont="1" applyFill="1" applyBorder="1" applyAlignment="1">
      <alignment horizontal="right" vertical="top"/>
    </xf>
    <xf numFmtId="1" fontId="0" fillId="33" borderId="30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top"/>
    </xf>
    <xf numFmtId="0" fontId="2" fillId="33" borderId="26" xfId="0" applyNumberFormat="1" applyFont="1" applyFill="1" applyBorder="1" applyAlignment="1">
      <alignment horizontal="center" vertical="top"/>
    </xf>
    <xf numFmtId="0" fontId="0" fillId="33" borderId="19" xfId="0" applyNumberFormat="1" applyFont="1" applyFill="1" applyBorder="1" applyAlignment="1">
      <alignment vertical="top"/>
    </xf>
    <xf numFmtId="0" fontId="2" fillId="33" borderId="19" xfId="0" applyNumberFormat="1" applyFont="1" applyFill="1" applyBorder="1" applyAlignment="1">
      <alignment horizontal="center" vertical="top"/>
    </xf>
    <xf numFmtId="0" fontId="2" fillId="33" borderId="31" xfId="0" applyNumberFormat="1" applyFont="1" applyFill="1" applyBorder="1" applyAlignment="1">
      <alignment horizontal="center" vertical="top"/>
    </xf>
    <xf numFmtId="0" fontId="2" fillId="33" borderId="32" xfId="0" applyNumberFormat="1" applyFont="1" applyFill="1" applyBorder="1" applyAlignment="1">
      <alignment horizontal="center" vertical="top"/>
    </xf>
    <xf numFmtId="1" fontId="0" fillId="33" borderId="22" xfId="0" applyNumberFormat="1" applyFont="1" applyFill="1" applyBorder="1" applyAlignment="1">
      <alignment horizontal="center" vertical="top"/>
    </xf>
    <xf numFmtId="0" fontId="2" fillId="33" borderId="24" xfId="0" applyNumberFormat="1" applyFont="1" applyFill="1" applyBorder="1" applyAlignment="1">
      <alignment horizontal="right" vertical="top"/>
    </xf>
    <xf numFmtId="0" fontId="0" fillId="33" borderId="24" xfId="0" applyNumberFormat="1" applyFont="1" applyFill="1" applyBorder="1" applyAlignment="1">
      <alignment horizontal="right" vertical="top"/>
    </xf>
    <xf numFmtId="0" fontId="2" fillId="33" borderId="25" xfId="0" applyNumberFormat="1" applyFont="1" applyFill="1" applyBorder="1" applyAlignment="1">
      <alignment horizontal="right" vertical="top"/>
    </xf>
    <xf numFmtId="4" fontId="0" fillId="33" borderId="16" xfId="0" applyNumberFormat="1" applyFont="1" applyFill="1" applyBorder="1" applyAlignment="1">
      <alignment horizontal="right" vertical="top"/>
    </xf>
    <xf numFmtId="1" fontId="0" fillId="33" borderId="33" xfId="0" applyNumberFormat="1" applyFont="1" applyFill="1" applyBorder="1" applyAlignment="1">
      <alignment horizontal="center" vertical="top"/>
    </xf>
    <xf numFmtId="0" fontId="2" fillId="33" borderId="34" xfId="0" applyNumberFormat="1" applyFont="1" applyFill="1" applyBorder="1" applyAlignment="1">
      <alignment horizontal="center" vertical="top"/>
    </xf>
    <xf numFmtId="166" fontId="0" fillId="33" borderId="34" xfId="0" applyNumberFormat="1" applyFont="1" applyFill="1" applyBorder="1" applyAlignment="1">
      <alignment horizontal="right" vertical="top"/>
    </xf>
    <xf numFmtId="0" fontId="2" fillId="33" borderId="35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 vertical="top"/>
    </xf>
    <xf numFmtId="0" fontId="4" fillId="33" borderId="36" xfId="0" applyNumberFormat="1" applyFont="1" applyFill="1" applyBorder="1" applyAlignment="1">
      <alignment horizontal="center" vertical="top"/>
    </xf>
    <xf numFmtId="4" fontId="2" fillId="33" borderId="16" xfId="0" applyNumberFormat="1" applyFont="1" applyFill="1" applyBorder="1" applyAlignment="1">
      <alignment horizontal="center" vertical="top"/>
    </xf>
    <xf numFmtId="4" fontId="2" fillId="33" borderId="11" xfId="0" applyNumberFormat="1" applyFont="1" applyFill="1" applyBorder="1" applyAlignment="1">
      <alignment horizontal="center" vertical="top"/>
    </xf>
    <xf numFmtId="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165" fontId="0" fillId="33" borderId="11" xfId="0" applyNumberFormat="1" applyFont="1" applyFill="1" applyBorder="1" applyAlignment="1">
      <alignment horizontal="center" vertical="top"/>
    </xf>
    <xf numFmtId="4" fontId="2" fillId="33" borderId="11" xfId="0" applyNumberFormat="1" applyFont="1" applyFill="1" applyBorder="1" applyAlignment="1">
      <alignment horizontal="right" vertical="top"/>
    </xf>
    <xf numFmtId="4" fontId="0" fillId="0" borderId="11" xfId="0" applyNumberFormat="1" applyBorder="1" applyAlignment="1">
      <alignment vertical="top"/>
    </xf>
    <xf numFmtId="0" fontId="0" fillId="0" borderId="11" xfId="0" applyNumberFormat="1" applyBorder="1" applyAlignment="1">
      <alignment vertical="top"/>
    </xf>
    <xf numFmtId="0" fontId="0" fillId="33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4" fillId="33" borderId="0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 vertical="top" wrapText="1"/>
    </xf>
    <xf numFmtId="4" fontId="0" fillId="33" borderId="19" xfId="0" applyNumberFormat="1" applyFont="1" applyFill="1" applyBorder="1" applyAlignment="1">
      <alignment vertical="center" wrapText="1"/>
    </xf>
    <xf numFmtId="4" fontId="0" fillId="33" borderId="20" xfId="0" applyNumberFormat="1" applyFont="1" applyFill="1" applyBorder="1" applyAlignment="1">
      <alignment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33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166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2" fillId="33" borderId="37" xfId="0" applyNumberFormat="1" applyFont="1" applyFill="1" applyBorder="1" applyAlignment="1">
      <alignment horizontal="right" vertical="top"/>
    </xf>
    <xf numFmtId="166" fontId="2" fillId="33" borderId="37" xfId="0" applyNumberFormat="1" applyFont="1" applyFill="1" applyBorder="1" applyAlignment="1">
      <alignment horizontal="right" vertical="top"/>
    </xf>
    <xf numFmtId="4" fontId="2" fillId="33" borderId="37" xfId="0" applyNumberFormat="1" applyFont="1" applyFill="1" applyBorder="1" applyAlignment="1">
      <alignment horizontal="center" vertical="top"/>
    </xf>
    <xf numFmtId="0" fontId="5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left"/>
    </xf>
    <xf numFmtId="0" fontId="0" fillId="0" borderId="0" xfId="0" applyNumberFormat="1" applyAlignment="1">
      <alignment wrapText="1"/>
    </xf>
    <xf numFmtId="0" fontId="0" fillId="0" borderId="28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38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0" fillId="33" borderId="39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38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3" borderId="40" xfId="0" applyNumberFormat="1" applyFont="1" applyFill="1" applyBorder="1" applyAlignment="1">
      <alignment horizontal="center" vertical="center" wrapText="1"/>
    </xf>
    <xf numFmtId="0" fontId="0" fillId="33" borderId="38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vertical="top"/>
    </xf>
    <xf numFmtId="0" fontId="2" fillId="33" borderId="11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vertical="top" indent="2"/>
    </xf>
    <xf numFmtId="0" fontId="0" fillId="33" borderId="11" xfId="0" applyNumberFormat="1" applyFont="1" applyFill="1" applyBorder="1" applyAlignment="1">
      <alignment vertical="top"/>
    </xf>
    <xf numFmtId="0" fontId="0" fillId="0" borderId="11" xfId="0" applyNumberFormat="1" applyFont="1" applyBorder="1" applyAlignment="1">
      <alignment vertical="top" wrapText="1" indent="2"/>
    </xf>
    <xf numFmtId="0" fontId="0" fillId="33" borderId="11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/>
    </xf>
    <xf numFmtId="0" fontId="2" fillId="0" borderId="11" xfId="0" applyNumberFormat="1" applyFont="1" applyBorder="1" applyAlignment="1">
      <alignment vertical="top" wrapText="1"/>
    </xf>
    <xf numFmtId="0" fontId="0" fillId="33" borderId="27" xfId="0" applyNumberFormat="1" applyFont="1" applyFill="1" applyBorder="1" applyAlignment="1">
      <alignment horizontal="center" vertical="center"/>
    </xf>
    <xf numFmtId="0" fontId="0" fillId="33" borderId="28" xfId="0" applyNumberFormat="1" applyFont="1" applyFill="1" applyBorder="1" applyAlignment="1">
      <alignment horizontal="center" vertical="center"/>
    </xf>
    <xf numFmtId="0" fontId="0" fillId="33" borderId="29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vertical="top" wrapText="1" indent="2"/>
    </xf>
    <xf numFmtId="0" fontId="2" fillId="33" borderId="16" xfId="0" applyNumberFormat="1" applyFont="1" applyFill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4"/>
    </xf>
    <xf numFmtId="0" fontId="2" fillId="33" borderId="28" xfId="0" applyNumberFormat="1" applyFont="1" applyFill="1" applyBorder="1" applyAlignment="1">
      <alignment horizontal="center" vertical="top"/>
    </xf>
    <xf numFmtId="1" fontId="0" fillId="33" borderId="18" xfId="0" applyNumberFormat="1" applyFont="1" applyFill="1" applyBorder="1" applyAlignment="1">
      <alignment horizontal="center" vertical="top"/>
    </xf>
    <xf numFmtId="0" fontId="2" fillId="0" borderId="18" xfId="0" applyNumberFormat="1" applyFont="1" applyBorder="1" applyAlignment="1">
      <alignment vertical="top" wrapText="1"/>
    </xf>
    <xf numFmtId="0" fontId="2" fillId="33" borderId="37" xfId="0" applyNumberFormat="1" applyFont="1" applyFill="1" applyBorder="1" applyAlignment="1">
      <alignment horizontal="center" vertical="top"/>
    </xf>
    <xf numFmtId="0" fontId="0" fillId="33" borderId="40" xfId="0" applyNumberFormat="1" applyFont="1" applyFill="1" applyBorder="1" applyAlignment="1">
      <alignment vertical="top" indent="2"/>
    </xf>
    <xf numFmtId="0" fontId="2" fillId="33" borderId="24" xfId="0" applyNumberFormat="1" applyFont="1" applyFill="1" applyBorder="1" applyAlignment="1">
      <alignment vertical="top"/>
    </xf>
    <xf numFmtId="0" fontId="0" fillId="0" borderId="24" xfId="0" applyNumberFormat="1" applyFont="1" applyBorder="1" applyAlignment="1">
      <alignment vertical="top" wrapText="1" indent="6"/>
    </xf>
    <xf numFmtId="0" fontId="3" fillId="33" borderId="24" xfId="0" applyNumberFormat="1" applyFont="1" applyFill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6"/>
    </xf>
    <xf numFmtId="0" fontId="2" fillId="33" borderId="29" xfId="0" applyNumberFormat="1" applyFont="1" applyFill="1" applyBorder="1" applyAlignment="1">
      <alignment horizontal="center" vertical="top"/>
    </xf>
    <xf numFmtId="0" fontId="0" fillId="0" borderId="32" xfId="0" applyNumberFormat="1" applyFont="1" applyBorder="1" applyAlignment="1">
      <alignment vertical="top" wrapText="1" indent="6"/>
    </xf>
    <xf numFmtId="0" fontId="0" fillId="33" borderId="19" xfId="0" applyNumberFormat="1" applyFont="1" applyFill="1" applyBorder="1" applyAlignment="1">
      <alignment horizontal="center" vertical="top"/>
    </xf>
    <xf numFmtId="0" fontId="2" fillId="0" borderId="11" xfId="0" applyNumberFormat="1" applyFont="1" applyBorder="1" applyAlignment="1">
      <alignment vertical="top" wrapText="1" indent="2"/>
    </xf>
    <xf numFmtId="0" fontId="2" fillId="33" borderId="20" xfId="0" applyNumberFormat="1" applyFont="1" applyFill="1" applyBorder="1" applyAlignment="1">
      <alignment horizontal="center" vertical="top"/>
    </xf>
    <xf numFmtId="4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4" fillId="33" borderId="36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6"/>
    </xf>
    <xf numFmtId="0" fontId="0" fillId="0" borderId="11" xfId="0" applyNumberFormat="1" applyFont="1" applyBorder="1" applyAlignment="1">
      <alignment vertical="top" wrapText="1" indent="4"/>
    </xf>
    <xf numFmtId="0" fontId="2" fillId="33" borderId="24" xfId="0" applyNumberFormat="1" applyFont="1" applyFill="1" applyBorder="1" applyAlignment="1">
      <alignment horizontal="center" vertical="top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/>
    </xf>
    <xf numFmtId="0" fontId="2" fillId="33" borderId="0" xfId="0" applyNumberFormat="1" applyFont="1" applyFill="1" applyAlignment="1">
      <alignment wrapText="1"/>
    </xf>
    <xf numFmtId="0" fontId="2" fillId="33" borderId="41" xfId="0" applyNumberFormat="1" applyFont="1" applyFill="1" applyBorder="1" applyAlignment="1">
      <alignment horizontal="center" vertical="top"/>
    </xf>
    <xf numFmtId="0" fontId="0" fillId="0" borderId="0" xfId="0" applyNumberFormat="1" applyFont="1" applyAlignment="1">
      <alignment horizontal="center" vertical="top" wrapText="1"/>
    </xf>
    <xf numFmtId="4" fontId="0" fillId="33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40"/>
  <sheetViews>
    <sheetView tabSelected="1" zoomScalePageLayoutView="0" workbookViewId="0" topLeftCell="A34">
      <selection activeCell="A42" sqref="A42:C42"/>
    </sheetView>
  </sheetViews>
  <sheetFormatPr defaultColWidth="10.66015625" defaultRowHeight="11.25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5.83203125" style="0" customWidth="1"/>
    <col min="6" max="6" width="7.16015625" style="0" customWidth="1"/>
    <col min="7" max="7" width="5.33203125" style="0" customWidth="1"/>
    <col min="8" max="8" width="3.5" style="0" customWidth="1"/>
    <col min="9" max="9" width="2.66015625" style="0" customWidth="1"/>
    <col min="10" max="10" width="5.83203125" style="0" customWidth="1"/>
    <col min="11" max="11" width="6.33203125" style="0" customWidth="1"/>
    <col min="12" max="17" width="18.5" style="0" customWidth="1"/>
  </cols>
  <sheetData>
    <row r="1" spans="1:17" ht="29.25" customHeight="1">
      <c r="A1" s="80" t="s">
        <v>208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</row>
    <row r="2" spans="1:17" ht="12" customHeigh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12" customHeight="1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12" customHeight="1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1" t="s">
        <v>3</v>
      </c>
    </row>
    <row r="5" spans="1:17" ht="11.25" customHeight="1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3" t="s">
        <v>4</v>
      </c>
      <c r="Q5" s="4">
        <v>503127</v>
      </c>
    </row>
    <row r="6" spans="1:17" ht="11.25" customHeight="1">
      <c r="A6" s="82"/>
      <c r="B6" s="82"/>
      <c r="C6" s="82"/>
      <c r="D6" s="5" t="s">
        <v>5</v>
      </c>
      <c r="E6" s="83" t="s">
        <v>6</v>
      </c>
      <c r="F6" s="83"/>
      <c r="G6" s="83"/>
      <c r="H6" s="83"/>
      <c r="I6" s="83"/>
      <c r="J6" s="83"/>
      <c r="K6" s="84" t="s">
        <v>7</v>
      </c>
      <c r="L6" s="84"/>
      <c r="M6" s="5"/>
      <c r="N6" s="5"/>
      <c r="O6" s="2"/>
      <c r="P6" s="3" t="s">
        <v>8</v>
      </c>
      <c r="Q6" s="6" t="s">
        <v>9</v>
      </c>
    </row>
    <row r="7" spans="4:17" ht="11.25" customHeight="1">
      <c r="D7" s="2"/>
      <c r="E7" s="82"/>
      <c r="F7" s="82"/>
      <c r="G7" s="82"/>
      <c r="H7" s="82"/>
      <c r="I7" s="82"/>
      <c r="J7" s="82"/>
      <c r="K7" s="2"/>
      <c r="L7" s="2"/>
      <c r="M7" s="2"/>
      <c r="N7" s="2"/>
      <c r="O7" s="2"/>
      <c r="P7" s="7"/>
      <c r="Q7" s="8"/>
    </row>
    <row r="8" spans="1:17" ht="21.75" customHeight="1">
      <c r="A8" s="85" t="s">
        <v>10</v>
      </c>
      <c r="B8" s="85"/>
      <c r="C8" s="85"/>
      <c r="D8" s="85"/>
      <c r="E8" s="85"/>
      <c r="F8" s="85"/>
      <c r="G8" s="85"/>
      <c r="H8" s="85"/>
      <c r="I8" s="85"/>
      <c r="J8" s="85"/>
      <c r="K8" s="85" t="s">
        <v>11</v>
      </c>
      <c r="L8" s="85"/>
      <c r="M8" s="85"/>
      <c r="N8" s="85"/>
      <c r="O8" s="85"/>
      <c r="P8" s="3" t="s">
        <v>12</v>
      </c>
      <c r="Q8" s="9" t="s">
        <v>13</v>
      </c>
    </row>
    <row r="9" spans="1:17" ht="21.75" customHeight="1">
      <c r="A9" s="87" t="s">
        <v>14</v>
      </c>
      <c r="B9" s="87"/>
      <c r="C9" s="87"/>
      <c r="D9" s="87"/>
      <c r="E9" s="87"/>
      <c r="F9" s="87"/>
      <c r="G9" s="87"/>
      <c r="H9" s="87"/>
      <c r="I9" s="87"/>
      <c r="J9" s="87"/>
      <c r="K9" s="86"/>
      <c r="L9" s="86"/>
      <c r="M9" s="86"/>
      <c r="N9" s="86"/>
      <c r="O9" s="86"/>
      <c r="P9" s="3" t="s">
        <v>15</v>
      </c>
      <c r="Q9" s="9" t="s">
        <v>16</v>
      </c>
    </row>
    <row r="10" spans="1:17" ht="11.25" customHeight="1">
      <c r="A10" s="82" t="s">
        <v>17</v>
      </c>
      <c r="B10" s="82"/>
      <c r="C10" s="82"/>
      <c r="D10" s="2"/>
      <c r="E10" s="82"/>
      <c r="F10" s="82"/>
      <c r="G10" s="82"/>
      <c r="H10" s="82"/>
      <c r="I10" s="82"/>
      <c r="J10" s="82"/>
      <c r="K10" s="86" t="s">
        <v>18</v>
      </c>
      <c r="L10" s="86"/>
      <c r="M10" s="86"/>
      <c r="N10" s="86"/>
      <c r="O10" s="86"/>
      <c r="P10" s="3" t="s">
        <v>19</v>
      </c>
      <c r="Q10" s="9" t="s">
        <v>20</v>
      </c>
    </row>
    <row r="11" spans="1:17" ht="11.25" customHeight="1">
      <c r="A11" s="2" t="s">
        <v>21</v>
      </c>
      <c r="B11" s="2"/>
      <c r="C11" s="2"/>
      <c r="D11" s="2"/>
      <c r="E11" s="82"/>
      <c r="F11" s="82"/>
      <c r="G11" s="82"/>
      <c r="H11" s="82"/>
      <c r="I11" s="82"/>
      <c r="J11" s="82"/>
      <c r="K11" s="2"/>
      <c r="L11" s="2"/>
      <c r="M11" s="2"/>
      <c r="N11" s="2"/>
      <c r="O11" s="2"/>
      <c r="P11" s="3"/>
      <c r="Q11" s="9" t="s">
        <v>5</v>
      </c>
    </row>
    <row r="12" spans="1:17" ht="11.25" customHeight="1" thickBot="1">
      <c r="A12" s="2" t="s">
        <v>22</v>
      </c>
      <c r="B12" s="82" t="s">
        <v>23</v>
      </c>
      <c r="C12" s="8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 t="s">
        <v>24</v>
      </c>
      <c r="Q12" s="10" t="s">
        <v>25</v>
      </c>
    </row>
    <row r="13" spans="1:17" ht="11.25" customHeight="1">
      <c r="A13" s="82"/>
      <c r="B13" s="82"/>
      <c r="C13" s="8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2.75" customHeight="1">
      <c r="A14" s="81" t="s">
        <v>26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7" ht="11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1.25" customHeight="1">
      <c r="A16" s="88" t="s">
        <v>27</v>
      </c>
      <c r="B16" s="88"/>
      <c r="C16" s="88"/>
      <c r="D16" s="92" t="s">
        <v>28</v>
      </c>
      <c r="E16" s="94" t="s">
        <v>29</v>
      </c>
      <c r="F16" s="94"/>
      <c r="G16" s="94"/>
      <c r="H16" s="94"/>
      <c r="I16" s="94"/>
      <c r="J16" s="94"/>
      <c r="K16" s="94"/>
      <c r="L16" s="92" t="s">
        <v>30</v>
      </c>
      <c r="M16" s="97" t="s">
        <v>205</v>
      </c>
      <c r="N16" s="97" t="s">
        <v>210</v>
      </c>
      <c r="O16" s="97" t="s">
        <v>209</v>
      </c>
      <c r="P16" s="97" t="s">
        <v>206</v>
      </c>
      <c r="Q16" s="99" t="s">
        <v>207</v>
      </c>
    </row>
    <row r="17" spans="1:17" ht="21.75" customHeight="1">
      <c r="A17" s="89"/>
      <c r="B17" s="90"/>
      <c r="C17" s="91"/>
      <c r="D17" s="93"/>
      <c r="E17" s="95"/>
      <c r="F17" s="96"/>
      <c r="G17" s="96"/>
      <c r="H17" s="96"/>
      <c r="I17" s="96"/>
      <c r="J17" s="96"/>
      <c r="K17" s="96"/>
      <c r="L17" s="93"/>
      <c r="M17" s="98"/>
      <c r="N17" s="98"/>
      <c r="O17" s="98"/>
      <c r="P17" s="98"/>
      <c r="Q17" s="99"/>
    </row>
    <row r="18" spans="1:17" ht="11.25" customHeight="1">
      <c r="A18" s="100">
        <v>1</v>
      </c>
      <c r="B18" s="100"/>
      <c r="C18" s="100"/>
      <c r="D18" s="13">
        <v>2</v>
      </c>
      <c r="E18" s="100">
        <v>3</v>
      </c>
      <c r="F18" s="100"/>
      <c r="G18" s="100"/>
      <c r="H18" s="100"/>
      <c r="I18" s="100"/>
      <c r="J18" s="100"/>
      <c r="K18" s="100"/>
      <c r="L18" s="13">
        <v>4</v>
      </c>
      <c r="M18" s="13">
        <v>5</v>
      </c>
      <c r="N18" s="13">
        <v>6</v>
      </c>
      <c r="O18" s="13">
        <v>7</v>
      </c>
      <c r="P18" s="13">
        <v>8</v>
      </c>
      <c r="Q18" s="13">
        <v>9</v>
      </c>
    </row>
    <row r="19" spans="1:17" s="14" customFormat="1" ht="18" customHeight="1">
      <c r="A19" s="101" t="s">
        <v>31</v>
      </c>
      <c r="B19" s="101"/>
      <c r="C19" s="101"/>
      <c r="D19" s="61">
        <v>10</v>
      </c>
      <c r="E19" s="102" t="s">
        <v>32</v>
      </c>
      <c r="F19" s="102"/>
      <c r="G19" s="102"/>
      <c r="H19" s="102"/>
      <c r="I19" s="102"/>
      <c r="J19" s="102"/>
      <c r="K19" s="102"/>
      <c r="L19" s="21">
        <v>24671691.52</v>
      </c>
      <c r="M19" s="21">
        <v>16622323.03</v>
      </c>
      <c r="N19" s="21">
        <f>M19/L19*100</f>
        <v>67.37407127729847</v>
      </c>
      <c r="O19" s="21">
        <v>8103667.28</v>
      </c>
      <c r="P19" s="21">
        <f>24401659.44+10221.79</f>
        <v>24411881.23</v>
      </c>
      <c r="Q19" s="62">
        <f>P19/L19*100</f>
        <v>98.94692956180413</v>
      </c>
    </row>
    <row r="20" spans="1:17" ht="11.25" customHeight="1">
      <c r="A20" s="103" t="s">
        <v>33</v>
      </c>
      <c r="B20" s="103"/>
      <c r="C20" s="103"/>
      <c r="D20" s="23"/>
      <c r="E20" s="16"/>
      <c r="F20" s="104"/>
      <c r="G20" s="104"/>
      <c r="H20" s="104"/>
      <c r="I20" s="104"/>
      <c r="J20" s="16"/>
      <c r="K20" s="16"/>
      <c r="L20" s="16"/>
      <c r="M20" s="16"/>
      <c r="N20" s="21"/>
      <c r="O20" s="21"/>
      <c r="P20" s="16"/>
      <c r="Q20" s="62"/>
    </row>
    <row r="21" spans="1:17" s="14" customFormat="1" ht="111.75" customHeight="1">
      <c r="A21" s="105" t="s">
        <v>34</v>
      </c>
      <c r="B21" s="105"/>
      <c r="C21" s="105"/>
      <c r="D21" s="16"/>
      <c r="E21" s="23" t="s">
        <v>35</v>
      </c>
      <c r="F21" s="106" t="s">
        <v>36</v>
      </c>
      <c r="G21" s="106"/>
      <c r="H21" s="106"/>
      <c r="I21" s="106"/>
      <c r="J21" s="23" t="s">
        <v>37</v>
      </c>
      <c r="K21" s="23" t="s">
        <v>38</v>
      </c>
      <c r="L21" s="20">
        <v>0</v>
      </c>
      <c r="M21" s="21">
        <v>13190.58</v>
      </c>
      <c r="N21" s="21"/>
      <c r="O21" s="21"/>
      <c r="P21" s="21">
        <v>13190.58</v>
      </c>
      <c r="Q21" s="62"/>
    </row>
    <row r="22" spans="1:17" s="14" customFormat="1" ht="93.75" customHeight="1">
      <c r="A22" s="105" t="s">
        <v>39</v>
      </c>
      <c r="B22" s="105"/>
      <c r="C22" s="105"/>
      <c r="D22" s="16"/>
      <c r="E22" s="23" t="s">
        <v>40</v>
      </c>
      <c r="F22" s="106" t="s">
        <v>41</v>
      </c>
      <c r="G22" s="106"/>
      <c r="H22" s="106"/>
      <c r="I22" s="106"/>
      <c r="J22" s="23" t="s">
        <v>37</v>
      </c>
      <c r="K22" s="23" t="s">
        <v>42</v>
      </c>
      <c r="L22" s="21">
        <v>147500</v>
      </c>
      <c r="M22" s="21">
        <v>122551.38</v>
      </c>
      <c r="N22" s="21">
        <f aca="true" t="shared" si="0" ref="N22:N55">M22/L22*100</f>
        <v>83.08568135593221</v>
      </c>
      <c r="O22" s="21">
        <f aca="true" t="shared" si="1" ref="O22:O55">L22-M22</f>
        <v>24948.619999999995</v>
      </c>
      <c r="P22" s="21">
        <v>148000</v>
      </c>
      <c r="Q22" s="62">
        <f aca="true" t="shared" si="2" ref="Q22:Q55">P22/L22*100</f>
        <v>100.33898305084745</v>
      </c>
    </row>
    <row r="23" spans="1:17" s="14" customFormat="1" ht="115.5" customHeight="1">
      <c r="A23" s="105" t="s">
        <v>43</v>
      </c>
      <c r="B23" s="105"/>
      <c r="C23" s="105"/>
      <c r="D23" s="16"/>
      <c r="E23" s="23" t="s">
        <v>40</v>
      </c>
      <c r="F23" s="106" t="s">
        <v>44</v>
      </c>
      <c r="G23" s="106"/>
      <c r="H23" s="106"/>
      <c r="I23" s="106"/>
      <c r="J23" s="23" t="s">
        <v>37</v>
      </c>
      <c r="K23" s="23" t="s">
        <v>42</v>
      </c>
      <c r="L23" s="22">
        <v>800</v>
      </c>
      <c r="M23" s="22">
        <v>876.23</v>
      </c>
      <c r="N23" s="21">
        <f t="shared" si="0"/>
        <v>109.52875</v>
      </c>
      <c r="O23" s="21">
        <f t="shared" si="1"/>
        <v>-76.23000000000002</v>
      </c>
      <c r="P23" s="22">
        <v>950</v>
      </c>
      <c r="Q23" s="62">
        <f t="shared" si="2"/>
        <v>118.75</v>
      </c>
    </row>
    <row r="24" spans="1:17" s="14" customFormat="1" ht="93.75" customHeight="1">
      <c r="A24" s="105" t="s">
        <v>45</v>
      </c>
      <c r="B24" s="105"/>
      <c r="C24" s="105"/>
      <c r="D24" s="16"/>
      <c r="E24" s="23" t="s">
        <v>40</v>
      </c>
      <c r="F24" s="106" t="s">
        <v>46</v>
      </c>
      <c r="G24" s="106"/>
      <c r="H24" s="106"/>
      <c r="I24" s="106"/>
      <c r="J24" s="23" t="s">
        <v>37</v>
      </c>
      <c r="K24" s="23" t="s">
        <v>42</v>
      </c>
      <c r="L24" s="21">
        <v>194100</v>
      </c>
      <c r="M24" s="21">
        <v>166209.91</v>
      </c>
      <c r="N24" s="21">
        <f t="shared" si="0"/>
        <v>85.63107161257084</v>
      </c>
      <c r="O24" s="21">
        <f t="shared" si="1"/>
        <v>27890.089999999997</v>
      </c>
      <c r="P24" s="21">
        <v>198000</v>
      </c>
      <c r="Q24" s="62">
        <f t="shared" si="2"/>
        <v>102.00927357032457</v>
      </c>
    </row>
    <row r="25" spans="1:17" s="14" customFormat="1" ht="91.5" customHeight="1">
      <c r="A25" s="105" t="s">
        <v>47</v>
      </c>
      <c r="B25" s="105"/>
      <c r="C25" s="105"/>
      <c r="D25" s="16"/>
      <c r="E25" s="23" t="s">
        <v>40</v>
      </c>
      <c r="F25" s="106" t="s">
        <v>48</v>
      </c>
      <c r="G25" s="106"/>
      <c r="H25" s="106"/>
      <c r="I25" s="106"/>
      <c r="J25" s="23" t="s">
        <v>37</v>
      </c>
      <c r="K25" s="23" t="s">
        <v>42</v>
      </c>
      <c r="L25" s="21">
        <v>-21100</v>
      </c>
      <c r="M25" s="21">
        <v>-21597.05</v>
      </c>
      <c r="N25" s="21">
        <f t="shared" si="0"/>
        <v>102.35568720379146</v>
      </c>
      <c r="O25" s="21">
        <f t="shared" si="1"/>
        <v>497.0499999999993</v>
      </c>
      <c r="P25" s="21">
        <v>-22500</v>
      </c>
      <c r="Q25" s="62">
        <f t="shared" si="2"/>
        <v>106.63507109004739</v>
      </c>
    </row>
    <row r="26" spans="1:17" s="14" customFormat="1" ht="126.75" customHeight="1">
      <c r="A26" s="105" t="s">
        <v>49</v>
      </c>
      <c r="B26" s="105"/>
      <c r="C26" s="105"/>
      <c r="D26" s="16"/>
      <c r="E26" s="23" t="s">
        <v>50</v>
      </c>
      <c r="F26" s="106" t="s">
        <v>51</v>
      </c>
      <c r="G26" s="106"/>
      <c r="H26" s="106"/>
      <c r="I26" s="106"/>
      <c r="J26" s="23" t="s">
        <v>52</v>
      </c>
      <c r="K26" s="23" t="s">
        <v>42</v>
      </c>
      <c r="L26" s="21">
        <v>3055000.01</v>
      </c>
      <c r="M26" s="21">
        <v>1870721.74</v>
      </c>
      <c r="N26" s="21">
        <f t="shared" si="0"/>
        <v>61.234753973044995</v>
      </c>
      <c r="O26" s="21">
        <f t="shared" si="1"/>
        <v>1184278.2699999998</v>
      </c>
      <c r="P26" s="21">
        <f>3055.44+2465000-P27-P28+10221.79</f>
        <v>2446860.03</v>
      </c>
      <c r="Q26" s="62">
        <f t="shared" si="2"/>
        <v>80.09361774110108</v>
      </c>
    </row>
    <row r="27" spans="1:17" s="14" customFormat="1" ht="105" customHeight="1">
      <c r="A27" s="105" t="s">
        <v>53</v>
      </c>
      <c r="B27" s="105"/>
      <c r="C27" s="105"/>
      <c r="D27" s="16"/>
      <c r="E27" s="23" t="s">
        <v>50</v>
      </c>
      <c r="F27" s="106" t="s">
        <v>51</v>
      </c>
      <c r="G27" s="106"/>
      <c r="H27" s="106"/>
      <c r="I27" s="106"/>
      <c r="J27" s="23" t="s">
        <v>54</v>
      </c>
      <c r="K27" s="23" t="s">
        <v>42</v>
      </c>
      <c r="L27" s="20">
        <v>0</v>
      </c>
      <c r="M27" s="21">
        <v>5632.83</v>
      </c>
      <c r="N27" s="21"/>
      <c r="O27" s="21"/>
      <c r="P27" s="21">
        <v>5632.83</v>
      </c>
      <c r="Q27" s="62"/>
    </row>
    <row r="28" spans="1:17" s="14" customFormat="1" ht="140.25" customHeight="1">
      <c r="A28" s="105" t="s">
        <v>55</v>
      </c>
      <c r="B28" s="105"/>
      <c r="C28" s="105"/>
      <c r="D28" s="16"/>
      <c r="E28" s="23" t="s">
        <v>50</v>
      </c>
      <c r="F28" s="106" t="s">
        <v>51</v>
      </c>
      <c r="G28" s="106"/>
      <c r="H28" s="106"/>
      <c r="I28" s="106"/>
      <c r="J28" s="23" t="s">
        <v>56</v>
      </c>
      <c r="K28" s="23" t="s">
        <v>42</v>
      </c>
      <c r="L28" s="20">
        <v>0</v>
      </c>
      <c r="M28" s="21">
        <v>25784.37</v>
      </c>
      <c r="N28" s="21"/>
      <c r="O28" s="21"/>
      <c r="P28" s="21">
        <v>25784.37</v>
      </c>
      <c r="Q28" s="62"/>
    </row>
    <row r="29" spans="1:17" s="14" customFormat="1" ht="180.75" customHeight="1">
      <c r="A29" s="105" t="s">
        <v>57</v>
      </c>
      <c r="B29" s="105"/>
      <c r="C29" s="105"/>
      <c r="D29" s="16"/>
      <c r="E29" s="23" t="s">
        <v>50</v>
      </c>
      <c r="F29" s="106" t="s">
        <v>58</v>
      </c>
      <c r="G29" s="106"/>
      <c r="H29" s="106"/>
      <c r="I29" s="106"/>
      <c r="J29" s="23" t="s">
        <v>52</v>
      </c>
      <c r="K29" s="23" t="s">
        <v>42</v>
      </c>
      <c r="L29" s="21">
        <v>5000</v>
      </c>
      <c r="M29" s="20">
        <v>0</v>
      </c>
      <c r="N29" s="21">
        <f t="shared" si="0"/>
        <v>0</v>
      </c>
      <c r="O29" s="21">
        <f t="shared" si="1"/>
        <v>5000</v>
      </c>
      <c r="P29" s="20">
        <v>0</v>
      </c>
      <c r="Q29" s="62">
        <f t="shared" si="2"/>
        <v>0</v>
      </c>
    </row>
    <row r="30" spans="1:17" s="14" customFormat="1" ht="95.25" customHeight="1">
      <c r="A30" s="105" t="s">
        <v>59</v>
      </c>
      <c r="B30" s="105"/>
      <c r="C30" s="105"/>
      <c r="D30" s="16"/>
      <c r="E30" s="23" t="s">
        <v>50</v>
      </c>
      <c r="F30" s="106" t="s">
        <v>60</v>
      </c>
      <c r="G30" s="106"/>
      <c r="H30" s="106"/>
      <c r="I30" s="106"/>
      <c r="J30" s="23" t="s">
        <v>52</v>
      </c>
      <c r="K30" s="23" t="s">
        <v>42</v>
      </c>
      <c r="L30" s="21">
        <v>10000</v>
      </c>
      <c r="M30" s="21">
        <v>19154.59</v>
      </c>
      <c r="N30" s="21">
        <f t="shared" si="0"/>
        <v>191.5459</v>
      </c>
      <c r="O30" s="21">
        <f t="shared" si="1"/>
        <v>-9154.59</v>
      </c>
      <c r="P30" s="21">
        <f>19500-P31-P32</f>
        <v>19524.17</v>
      </c>
      <c r="Q30" s="62">
        <f t="shared" si="2"/>
        <v>195.24169999999998</v>
      </c>
    </row>
    <row r="31" spans="1:17" s="14" customFormat="1" ht="69" customHeight="1">
      <c r="A31" s="105" t="s">
        <v>61</v>
      </c>
      <c r="B31" s="105"/>
      <c r="C31" s="105"/>
      <c r="D31" s="16"/>
      <c r="E31" s="23" t="s">
        <v>50</v>
      </c>
      <c r="F31" s="106" t="s">
        <v>60</v>
      </c>
      <c r="G31" s="106"/>
      <c r="H31" s="106"/>
      <c r="I31" s="106"/>
      <c r="J31" s="23" t="s">
        <v>54</v>
      </c>
      <c r="K31" s="23" t="s">
        <v>42</v>
      </c>
      <c r="L31" s="20">
        <v>0</v>
      </c>
      <c r="M31" s="22">
        <v>25.83</v>
      </c>
      <c r="N31" s="21"/>
      <c r="O31" s="21"/>
      <c r="P31" s="22">
        <v>25.83</v>
      </c>
      <c r="Q31" s="62"/>
    </row>
    <row r="32" spans="1:17" s="14" customFormat="1" ht="95.25" customHeight="1">
      <c r="A32" s="105" t="s">
        <v>62</v>
      </c>
      <c r="B32" s="105"/>
      <c r="C32" s="105"/>
      <c r="D32" s="16"/>
      <c r="E32" s="23" t="s">
        <v>50</v>
      </c>
      <c r="F32" s="106" t="s">
        <v>60</v>
      </c>
      <c r="G32" s="106"/>
      <c r="H32" s="106"/>
      <c r="I32" s="106"/>
      <c r="J32" s="23" t="s">
        <v>56</v>
      </c>
      <c r="K32" s="23" t="s">
        <v>42</v>
      </c>
      <c r="L32" s="20">
        <v>0</v>
      </c>
      <c r="M32" s="22">
        <v>-50</v>
      </c>
      <c r="N32" s="21"/>
      <c r="O32" s="21"/>
      <c r="P32" s="22">
        <v>-50</v>
      </c>
      <c r="Q32" s="62"/>
    </row>
    <row r="33" spans="1:17" s="14" customFormat="1" ht="60" customHeight="1">
      <c r="A33" s="105" t="s">
        <v>63</v>
      </c>
      <c r="B33" s="105"/>
      <c r="C33" s="105"/>
      <c r="D33" s="16"/>
      <c r="E33" s="23" t="s">
        <v>50</v>
      </c>
      <c r="F33" s="106" t="s">
        <v>64</v>
      </c>
      <c r="G33" s="106"/>
      <c r="H33" s="106"/>
      <c r="I33" s="106"/>
      <c r="J33" s="23" t="s">
        <v>52</v>
      </c>
      <c r="K33" s="23" t="s">
        <v>42</v>
      </c>
      <c r="L33" s="21">
        <v>27000</v>
      </c>
      <c r="M33" s="21">
        <v>23686</v>
      </c>
      <c r="N33" s="21">
        <f t="shared" si="0"/>
        <v>87.72592592592594</v>
      </c>
      <c r="O33" s="21">
        <f t="shared" si="1"/>
        <v>3314</v>
      </c>
      <c r="P33" s="21">
        <f>27000-P34</f>
        <v>26949.91</v>
      </c>
      <c r="Q33" s="62">
        <f t="shared" si="2"/>
        <v>99.81448148148148</v>
      </c>
    </row>
    <row r="34" spans="1:17" s="14" customFormat="1" ht="29.25" customHeight="1">
      <c r="A34" s="105" t="s">
        <v>65</v>
      </c>
      <c r="B34" s="105"/>
      <c r="C34" s="105"/>
      <c r="D34" s="16"/>
      <c r="E34" s="23" t="s">
        <v>50</v>
      </c>
      <c r="F34" s="106" t="s">
        <v>64</v>
      </c>
      <c r="G34" s="106"/>
      <c r="H34" s="106"/>
      <c r="I34" s="106"/>
      <c r="J34" s="23" t="s">
        <v>54</v>
      </c>
      <c r="K34" s="23" t="s">
        <v>42</v>
      </c>
      <c r="L34" s="20">
        <v>0</v>
      </c>
      <c r="M34" s="22">
        <v>50.09</v>
      </c>
      <c r="N34" s="21"/>
      <c r="O34" s="21"/>
      <c r="P34" s="22">
        <v>50.09</v>
      </c>
      <c r="Q34" s="62"/>
    </row>
    <row r="35" spans="1:17" s="14" customFormat="1" ht="96.75" customHeight="1">
      <c r="A35" s="105" t="s">
        <v>66</v>
      </c>
      <c r="B35" s="105"/>
      <c r="C35" s="105"/>
      <c r="D35" s="16"/>
      <c r="E35" s="23" t="s">
        <v>50</v>
      </c>
      <c r="F35" s="106" t="s">
        <v>67</v>
      </c>
      <c r="G35" s="106"/>
      <c r="H35" s="106"/>
      <c r="I35" s="106"/>
      <c r="J35" s="23" t="s">
        <v>52</v>
      </c>
      <c r="K35" s="23" t="s">
        <v>42</v>
      </c>
      <c r="L35" s="21">
        <v>507000</v>
      </c>
      <c r="M35" s="21">
        <v>199825.78</v>
      </c>
      <c r="N35" s="21">
        <f t="shared" si="0"/>
        <v>39.41336883629191</v>
      </c>
      <c r="O35" s="21">
        <f t="shared" si="1"/>
        <v>307174.22</v>
      </c>
      <c r="P35" s="21">
        <f>507000-P36</f>
        <v>504414.25</v>
      </c>
      <c r="Q35" s="62">
        <f t="shared" si="2"/>
        <v>99.48999013806706</v>
      </c>
    </row>
    <row r="36" spans="1:17" s="14" customFormat="1" ht="75" customHeight="1">
      <c r="A36" s="105" t="s">
        <v>68</v>
      </c>
      <c r="B36" s="105"/>
      <c r="C36" s="105"/>
      <c r="D36" s="16"/>
      <c r="E36" s="23" t="s">
        <v>50</v>
      </c>
      <c r="F36" s="106" t="s">
        <v>67</v>
      </c>
      <c r="G36" s="106"/>
      <c r="H36" s="106"/>
      <c r="I36" s="106"/>
      <c r="J36" s="23" t="s">
        <v>54</v>
      </c>
      <c r="K36" s="23" t="s">
        <v>42</v>
      </c>
      <c r="L36" s="20">
        <v>0</v>
      </c>
      <c r="M36" s="21">
        <v>2585.75</v>
      </c>
      <c r="N36" s="21"/>
      <c r="O36" s="21"/>
      <c r="P36" s="21">
        <v>2585.75</v>
      </c>
      <c r="Q36" s="62"/>
    </row>
    <row r="37" spans="1:17" s="14" customFormat="1" ht="84.75" customHeight="1">
      <c r="A37" s="105" t="s">
        <v>69</v>
      </c>
      <c r="B37" s="105"/>
      <c r="C37" s="105"/>
      <c r="D37" s="16"/>
      <c r="E37" s="23" t="s">
        <v>50</v>
      </c>
      <c r="F37" s="106" t="s">
        <v>70</v>
      </c>
      <c r="G37" s="106"/>
      <c r="H37" s="106"/>
      <c r="I37" s="106"/>
      <c r="J37" s="23" t="s">
        <v>52</v>
      </c>
      <c r="K37" s="23" t="s">
        <v>42</v>
      </c>
      <c r="L37" s="21">
        <v>20000</v>
      </c>
      <c r="M37" s="21">
        <v>28100.8</v>
      </c>
      <c r="N37" s="21">
        <f t="shared" si="0"/>
        <v>140.50400000000002</v>
      </c>
      <c r="O37" s="21">
        <f t="shared" si="1"/>
        <v>-8100.799999999999</v>
      </c>
      <c r="P37" s="21">
        <v>30000</v>
      </c>
      <c r="Q37" s="62">
        <f t="shared" si="2"/>
        <v>150</v>
      </c>
    </row>
    <row r="38" spans="1:17" s="14" customFormat="1" ht="86.25" customHeight="1">
      <c r="A38" s="105" t="s">
        <v>71</v>
      </c>
      <c r="B38" s="105"/>
      <c r="C38" s="105"/>
      <c r="D38" s="16"/>
      <c r="E38" s="23" t="s">
        <v>50</v>
      </c>
      <c r="F38" s="106" t="s">
        <v>72</v>
      </c>
      <c r="G38" s="106"/>
      <c r="H38" s="106"/>
      <c r="I38" s="106"/>
      <c r="J38" s="23" t="s">
        <v>52</v>
      </c>
      <c r="K38" s="23" t="s">
        <v>42</v>
      </c>
      <c r="L38" s="21">
        <v>121000</v>
      </c>
      <c r="M38" s="21">
        <v>61219.01</v>
      </c>
      <c r="N38" s="21">
        <f t="shared" si="0"/>
        <v>50.59422314049586</v>
      </c>
      <c r="O38" s="21">
        <f t="shared" si="1"/>
        <v>59780.99</v>
      </c>
      <c r="P38" s="21">
        <v>121000</v>
      </c>
      <c r="Q38" s="62">
        <f t="shared" si="2"/>
        <v>100</v>
      </c>
    </row>
    <row r="39" spans="1:17" s="14" customFormat="1" ht="60.75" customHeight="1">
      <c r="A39" s="105" t="s">
        <v>73</v>
      </c>
      <c r="B39" s="105"/>
      <c r="C39" s="105"/>
      <c r="D39" s="16"/>
      <c r="E39" s="23" t="s">
        <v>50</v>
      </c>
      <c r="F39" s="106" t="s">
        <v>72</v>
      </c>
      <c r="G39" s="106"/>
      <c r="H39" s="106"/>
      <c r="I39" s="106"/>
      <c r="J39" s="23" t="s">
        <v>54</v>
      </c>
      <c r="K39" s="23" t="s">
        <v>42</v>
      </c>
      <c r="L39" s="20">
        <v>0</v>
      </c>
      <c r="M39" s="22">
        <v>261.15</v>
      </c>
      <c r="N39" s="21"/>
      <c r="O39" s="21"/>
      <c r="P39" s="22">
        <v>261.15</v>
      </c>
      <c r="Q39" s="62"/>
    </row>
    <row r="40" spans="1:17" s="14" customFormat="1" ht="116.25" customHeight="1">
      <c r="A40" s="105" t="s">
        <v>74</v>
      </c>
      <c r="B40" s="105"/>
      <c r="C40" s="105"/>
      <c r="D40" s="16"/>
      <c r="E40" s="23" t="s">
        <v>16</v>
      </c>
      <c r="F40" s="106" t="s">
        <v>75</v>
      </c>
      <c r="G40" s="106"/>
      <c r="H40" s="106"/>
      <c r="I40" s="106"/>
      <c r="J40" s="23" t="s">
        <v>52</v>
      </c>
      <c r="K40" s="23" t="s">
        <v>42</v>
      </c>
      <c r="L40" s="21">
        <v>93000</v>
      </c>
      <c r="M40" s="21">
        <v>83550</v>
      </c>
      <c r="N40" s="21">
        <f t="shared" si="0"/>
        <v>89.83870967741936</v>
      </c>
      <c r="O40" s="21">
        <f t="shared" si="1"/>
        <v>9450</v>
      </c>
      <c r="P40" s="21">
        <v>93000</v>
      </c>
      <c r="Q40" s="62">
        <f t="shared" si="2"/>
        <v>100</v>
      </c>
    </row>
    <row r="41" spans="1:17" s="14" customFormat="1" ht="95.25" customHeight="1">
      <c r="A41" s="105" t="s">
        <v>34</v>
      </c>
      <c r="B41" s="105"/>
      <c r="C41" s="105"/>
      <c r="D41" s="16"/>
      <c r="E41" s="23" t="s">
        <v>16</v>
      </c>
      <c r="F41" s="106" t="s">
        <v>36</v>
      </c>
      <c r="G41" s="106"/>
      <c r="H41" s="106"/>
      <c r="I41" s="106"/>
      <c r="J41" s="23" t="s">
        <v>37</v>
      </c>
      <c r="K41" s="23" t="s">
        <v>38</v>
      </c>
      <c r="L41" s="21">
        <v>350000</v>
      </c>
      <c r="M41" s="21">
        <v>103051.88</v>
      </c>
      <c r="N41" s="21">
        <f t="shared" si="0"/>
        <v>29.443394285714287</v>
      </c>
      <c r="O41" s="21">
        <f t="shared" si="1"/>
        <v>246948.12</v>
      </c>
      <c r="P41" s="21">
        <f>350000-M21</f>
        <v>336809.42</v>
      </c>
      <c r="Q41" s="62">
        <f t="shared" si="2"/>
        <v>96.23126285714285</v>
      </c>
    </row>
    <row r="42" spans="1:17" s="14" customFormat="1" ht="98.25" customHeight="1">
      <c r="A42" s="105" t="s">
        <v>76</v>
      </c>
      <c r="B42" s="105"/>
      <c r="C42" s="105"/>
      <c r="D42" s="16"/>
      <c r="E42" s="23" t="s">
        <v>16</v>
      </c>
      <c r="F42" s="106" t="s">
        <v>77</v>
      </c>
      <c r="G42" s="106"/>
      <c r="H42" s="106"/>
      <c r="I42" s="106"/>
      <c r="J42" s="23" t="s">
        <v>37</v>
      </c>
      <c r="K42" s="23" t="s">
        <v>38</v>
      </c>
      <c r="L42" s="21">
        <v>916370</v>
      </c>
      <c r="M42" s="21">
        <v>992848.24</v>
      </c>
      <c r="N42" s="21">
        <f t="shared" si="0"/>
        <v>108.34578172572213</v>
      </c>
      <c r="O42" s="21">
        <f t="shared" si="1"/>
        <v>-76478.23999999999</v>
      </c>
      <c r="P42" s="21">
        <f>M42+215000</f>
        <v>1207848.24</v>
      </c>
      <c r="Q42" s="62">
        <f t="shared" si="2"/>
        <v>131.80792038150528</v>
      </c>
    </row>
    <row r="43" spans="1:17" s="14" customFormat="1" ht="106.5" customHeight="1">
      <c r="A43" s="105" t="s">
        <v>78</v>
      </c>
      <c r="B43" s="105"/>
      <c r="C43" s="105"/>
      <c r="D43" s="16"/>
      <c r="E43" s="23" t="s">
        <v>16</v>
      </c>
      <c r="F43" s="106" t="s">
        <v>79</v>
      </c>
      <c r="G43" s="106"/>
      <c r="H43" s="106"/>
      <c r="I43" s="106"/>
      <c r="J43" s="23" t="s">
        <v>37</v>
      </c>
      <c r="K43" s="23" t="s">
        <v>38</v>
      </c>
      <c r="L43" s="20">
        <v>0</v>
      </c>
      <c r="M43" s="21">
        <v>6818.19</v>
      </c>
      <c r="N43" s="21"/>
      <c r="O43" s="21"/>
      <c r="P43" s="21">
        <f>M43+300+404.91</f>
        <v>7523.099999999999</v>
      </c>
      <c r="Q43" s="62"/>
    </row>
    <row r="44" spans="1:17" s="14" customFormat="1" ht="105.75" customHeight="1">
      <c r="A44" s="105" t="s">
        <v>80</v>
      </c>
      <c r="B44" s="105"/>
      <c r="C44" s="105"/>
      <c r="D44" s="16"/>
      <c r="E44" s="23" t="s">
        <v>16</v>
      </c>
      <c r="F44" s="106" t="s">
        <v>81</v>
      </c>
      <c r="G44" s="106"/>
      <c r="H44" s="106"/>
      <c r="I44" s="106"/>
      <c r="J44" s="23" t="s">
        <v>37</v>
      </c>
      <c r="K44" s="23" t="s">
        <v>82</v>
      </c>
      <c r="L44" s="21">
        <v>501550</v>
      </c>
      <c r="M44" s="21">
        <v>501550</v>
      </c>
      <c r="N44" s="21">
        <f t="shared" si="0"/>
        <v>100</v>
      </c>
      <c r="O44" s="21">
        <f t="shared" si="1"/>
        <v>0</v>
      </c>
      <c r="P44" s="21">
        <v>501550</v>
      </c>
      <c r="Q44" s="62">
        <f t="shared" si="2"/>
        <v>100</v>
      </c>
    </row>
    <row r="45" spans="1:17" s="14" customFormat="1" ht="60.75" customHeight="1">
      <c r="A45" s="105" t="s">
        <v>83</v>
      </c>
      <c r="B45" s="105"/>
      <c r="C45" s="105"/>
      <c r="D45" s="16"/>
      <c r="E45" s="23" t="s">
        <v>16</v>
      </c>
      <c r="F45" s="106" t="s">
        <v>84</v>
      </c>
      <c r="G45" s="106"/>
      <c r="H45" s="106"/>
      <c r="I45" s="106"/>
      <c r="J45" s="23" t="s">
        <v>37</v>
      </c>
      <c r="K45" s="23" t="s">
        <v>85</v>
      </c>
      <c r="L45" s="21">
        <v>10000</v>
      </c>
      <c r="M45" s="21">
        <v>7031.21</v>
      </c>
      <c r="N45" s="21">
        <f t="shared" si="0"/>
        <v>70.3121</v>
      </c>
      <c r="O45" s="21">
        <f t="shared" si="1"/>
        <v>2968.79</v>
      </c>
      <c r="P45" s="21">
        <v>10000</v>
      </c>
      <c r="Q45" s="62">
        <f t="shared" si="2"/>
        <v>100</v>
      </c>
    </row>
    <row r="46" spans="1:17" s="14" customFormat="1" ht="37.5" customHeight="1">
      <c r="A46" s="105" t="s">
        <v>86</v>
      </c>
      <c r="B46" s="105"/>
      <c r="C46" s="105"/>
      <c r="D46" s="16"/>
      <c r="E46" s="23" t="s">
        <v>16</v>
      </c>
      <c r="F46" s="106" t="s">
        <v>87</v>
      </c>
      <c r="G46" s="106"/>
      <c r="H46" s="106"/>
      <c r="I46" s="106"/>
      <c r="J46" s="23" t="s">
        <v>37</v>
      </c>
      <c r="K46" s="23" t="s">
        <v>88</v>
      </c>
      <c r="L46" s="21">
        <v>45183.83</v>
      </c>
      <c r="M46" s="21">
        <v>45183.84</v>
      </c>
      <c r="N46" s="21">
        <f t="shared" si="0"/>
        <v>100.00002213181129</v>
      </c>
      <c r="O46" s="21">
        <f t="shared" si="1"/>
        <v>-0.00999999999476131</v>
      </c>
      <c r="P46" s="21">
        <v>45183.83</v>
      </c>
      <c r="Q46" s="62">
        <f t="shared" si="2"/>
        <v>100</v>
      </c>
    </row>
    <row r="47" spans="1:17" s="14" customFormat="1" ht="39.75" customHeight="1">
      <c r="A47" s="105" t="s">
        <v>89</v>
      </c>
      <c r="B47" s="105"/>
      <c r="C47" s="105"/>
      <c r="D47" s="16"/>
      <c r="E47" s="23" t="s">
        <v>16</v>
      </c>
      <c r="F47" s="106" t="s">
        <v>90</v>
      </c>
      <c r="G47" s="106"/>
      <c r="H47" s="106"/>
      <c r="I47" s="106"/>
      <c r="J47" s="23" t="s">
        <v>37</v>
      </c>
      <c r="K47" s="23" t="s">
        <v>88</v>
      </c>
      <c r="L47" s="21">
        <v>4620000</v>
      </c>
      <c r="M47" s="21">
        <v>3839371</v>
      </c>
      <c r="N47" s="21">
        <f t="shared" si="0"/>
        <v>83.1032683982684</v>
      </c>
      <c r="O47" s="21">
        <f t="shared" si="1"/>
        <v>780629</v>
      </c>
      <c r="P47" s="21">
        <f>L47</f>
        <v>4620000</v>
      </c>
      <c r="Q47" s="62">
        <f t="shared" si="2"/>
        <v>100</v>
      </c>
    </row>
    <row r="48" spans="1:17" s="14" customFormat="1" ht="40.5" customHeight="1">
      <c r="A48" s="105" t="s">
        <v>91</v>
      </c>
      <c r="B48" s="105"/>
      <c r="C48" s="105"/>
      <c r="D48" s="16"/>
      <c r="E48" s="23" t="s">
        <v>16</v>
      </c>
      <c r="F48" s="106" t="s">
        <v>92</v>
      </c>
      <c r="G48" s="106"/>
      <c r="H48" s="106"/>
      <c r="I48" s="106"/>
      <c r="J48" s="23" t="s">
        <v>93</v>
      </c>
      <c r="K48" s="23" t="s">
        <v>88</v>
      </c>
      <c r="L48" s="21">
        <v>357000</v>
      </c>
      <c r="M48" s="21">
        <v>357000</v>
      </c>
      <c r="N48" s="21">
        <f t="shared" si="0"/>
        <v>100</v>
      </c>
      <c r="O48" s="21">
        <f t="shared" si="1"/>
        <v>0</v>
      </c>
      <c r="P48" s="21">
        <f aca="true" t="shared" si="3" ref="P48:P55">L48</f>
        <v>357000</v>
      </c>
      <c r="Q48" s="62">
        <f t="shared" si="2"/>
        <v>100</v>
      </c>
    </row>
    <row r="49" spans="1:17" s="14" customFormat="1" ht="139.5" customHeight="1">
      <c r="A49" s="105" t="s">
        <v>94</v>
      </c>
      <c r="B49" s="105"/>
      <c r="C49" s="105"/>
      <c r="D49" s="16"/>
      <c r="E49" s="23" t="s">
        <v>16</v>
      </c>
      <c r="F49" s="106" t="s">
        <v>92</v>
      </c>
      <c r="G49" s="106"/>
      <c r="H49" s="106"/>
      <c r="I49" s="106"/>
      <c r="J49" s="23" t="s">
        <v>95</v>
      </c>
      <c r="K49" s="23" t="s">
        <v>88</v>
      </c>
      <c r="L49" s="21">
        <v>1445440</v>
      </c>
      <c r="M49" s="20">
        <v>0</v>
      </c>
      <c r="N49" s="21">
        <f t="shared" si="0"/>
        <v>0</v>
      </c>
      <c r="O49" s="21">
        <f t="shared" si="1"/>
        <v>1445440</v>
      </c>
      <c r="P49" s="21">
        <f t="shared" si="3"/>
        <v>1445440</v>
      </c>
      <c r="Q49" s="62">
        <f t="shared" si="2"/>
        <v>100</v>
      </c>
    </row>
    <row r="50" spans="1:17" s="14" customFormat="1" ht="60.75" customHeight="1">
      <c r="A50" s="105" t="s">
        <v>96</v>
      </c>
      <c r="B50" s="105"/>
      <c r="C50" s="105"/>
      <c r="D50" s="16"/>
      <c r="E50" s="23" t="s">
        <v>16</v>
      </c>
      <c r="F50" s="106" t="s">
        <v>92</v>
      </c>
      <c r="G50" s="106"/>
      <c r="H50" s="106"/>
      <c r="I50" s="106"/>
      <c r="J50" s="23" t="s">
        <v>97</v>
      </c>
      <c r="K50" s="23" t="s">
        <v>88</v>
      </c>
      <c r="L50" s="21">
        <v>519216</v>
      </c>
      <c r="M50" s="21">
        <v>519216</v>
      </c>
      <c r="N50" s="21">
        <f t="shared" si="0"/>
        <v>100</v>
      </c>
      <c r="O50" s="21">
        <f t="shared" si="1"/>
        <v>0</v>
      </c>
      <c r="P50" s="21">
        <f t="shared" si="3"/>
        <v>519216</v>
      </c>
      <c r="Q50" s="62">
        <f t="shared" si="2"/>
        <v>100</v>
      </c>
    </row>
    <row r="51" spans="1:17" s="14" customFormat="1" ht="61.5" customHeight="1">
      <c r="A51" s="105" t="s">
        <v>202</v>
      </c>
      <c r="B51" s="105"/>
      <c r="C51" s="105"/>
      <c r="D51" s="16"/>
      <c r="E51" s="23" t="s">
        <v>16</v>
      </c>
      <c r="F51" s="106" t="s">
        <v>92</v>
      </c>
      <c r="G51" s="106"/>
      <c r="H51" s="106"/>
      <c r="I51" s="106"/>
      <c r="J51" s="23" t="s">
        <v>98</v>
      </c>
      <c r="K51" s="23" t="s">
        <v>88</v>
      </c>
      <c r="L51" s="21">
        <v>1973375</v>
      </c>
      <c r="M51" s="20">
        <v>0</v>
      </c>
      <c r="N51" s="21">
        <f t="shared" si="0"/>
        <v>0</v>
      </c>
      <c r="O51" s="21">
        <f t="shared" si="1"/>
        <v>1973375</v>
      </c>
      <c r="P51" s="21">
        <f t="shared" si="3"/>
        <v>1973375</v>
      </c>
      <c r="Q51" s="62">
        <f t="shared" si="2"/>
        <v>100</v>
      </c>
    </row>
    <row r="52" spans="1:17" s="14" customFormat="1" ht="161.25" customHeight="1">
      <c r="A52" s="105" t="s">
        <v>99</v>
      </c>
      <c r="B52" s="105"/>
      <c r="C52" s="105"/>
      <c r="D52" s="16"/>
      <c r="E52" s="23" t="s">
        <v>16</v>
      </c>
      <c r="F52" s="106" t="s">
        <v>92</v>
      </c>
      <c r="G52" s="106"/>
      <c r="H52" s="106"/>
      <c r="I52" s="106"/>
      <c r="J52" s="23" t="s">
        <v>100</v>
      </c>
      <c r="K52" s="23" t="s">
        <v>88</v>
      </c>
      <c r="L52" s="21">
        <v>18181</v>
      </c>
      <c r="M52" s="21">
        <v>18181</v>
      </c>
      <c r="N52" s="21">
        <f t="shared" si="0"/>
        <v>100</v>
      </c>
      <c r="O52" s="21">
        <f t="shared" si="1"/>
        <v>0</v>
      </c>
      <c r="P52" s="21">
        <f t="shared" si="3"/>
        <v>18181</v>
      </c>
      <c r="Q52" s="62">
        <f t="shared" si="2"/>
        <v>100</v>
      </c>
    </row>
    <row r="53" spans="1:17" s="14" customFormat="1" ht="54" customHeight="1">
      <c r="A53" s="105" t="s">
        <v>201</v>
      </c>
      <c r="B53" s="105"/>
      <c r="C53" s="105"/>
      <c r="D53" s="16"/>
      <c r="E53" s="23" t="s">
        <v>16</v>
      </c>
      <c r="F53" s="106" t="s">
        <v>101</v>
      </c>
      <c r="G53" s="106"/>
      <c r="H53" s="106"/>
      <c r="I53" s="106"/>
      <c r="J53" s="23" t="s">
        <v>102</v>
      </c>
      <c r="K53" s="23" t="s">
        <v>88</v>
      </c>
      <c r="L53" s="21">
        <v>23000</v>
      </c>
      <c r="M53" s="21">
        <v>17676</v>
      </c>
      <c r="N53" s="21">
        <f t="shared" si="0"/>
        <v>76.85217391304347</v>
      </c>
      <c r="O53" s="21">
        <f t="shared" si="1"/>
        <v>5324</v>
      </c>
      <c r="P53" s="21">
        <f t="shared" si="3"/>
        <v>23000</v>
      </c>
      <c r="Q53" s="62">
        <f t="shared" si="2"/>
        <v>100</v>
      </c>
    </row>
    <row r="54" spans="1:17" s="14" customFormat="1" ht="59.25" customHeight="1">
      <c r="A54" s="105" t="s">
        <v>103</v>
      </c>
      <c r="B54" s="105"/>
      <c r="C54" s="105"/>
      <c r="D54" s="16"/>
      <c r="E54" s="23" t="s">
        <v>16</v>
      </c>
      <c r="F54" s="106" t="s">
        <v>104</v>
      </c>
      <c r="G54" s="106"/>
      <c r="H54" s="106"/>
      <c r="I54" s="106"/>
      <c r="J54" s="23" t="s">
        <v>37</v>
      </c>
      <c r="K54" s="23" t="s">
        <v>88</v>
      </c>
      <c r="L54" s="21">
        <v>379400</v>
      </c>
      <c r="M54" s="21">
        <v>315248</v>
      </c>
      <c r="N54" s="21">
        <f t="shared" si="0"/>
        <v>83.09119662625197</v>
      </c>
      <c r="O54" s="21">
        <f t="shared" si="1"/>
        <v>64152</v>
      </c>
      <c r="P54" s="21">
        <f t="shared" si="3"/>
        <v>379400</v>
      </c>
      <c r="Q54" s="62">
        <f t="shared" si="2"/>
        <v>100</v>
      </c>
    </row>
    <row r="55" spans="1:17" s="14" customFormat="1" ht="37.5" customHeight="1">
      <c r="A55" s="105" t="s">
        <v>105</v>
      </c>
      <c r="B55" s="105"/>
      <c r="C55" s="105"/>
      <c r="D55" s="16"/>
      <c r="E55" s="23" t="s">
        <v>16</v>
      </c>
      <c r="F55" s="106" t="s">
        <v>106</v>
      </c>
      <c r="G55" s="106"/>
      <c r="H55" s="106"/>
      <c r="I55" s="106"/>
      <c r="J55" s="23" t="s">
        <v>37</v>
      </c>
      <c r="K55" s="23" t="s">
        <v>88</v>
      </c>
      <c r="L55" s="21">
        <v>9353675.68</v>
      </c>
      <c r="M55" s="21">
        <v>7297368.68</v>
      </c>
      <c r="N55" s="21">
        <f t="shared" si="0"/>
        <v>78.01605411232305</v>
      </c>
      <c r="O55" s="21">
        <f t="shared" si="1"/>
        <v>2056307</v>
      </c>
      <c r="P55" s="21">
        <f t="shared" si="3"/>
        <v>9353675.68</v>
      </c>
      <c r="Q55" s="62">
        <f t="shared" si="2"/>
        <v>100</v>
      </c>
    </row>
    <row r="56" spans="1:17" ht="11.25" customHeight="1">
      <c r="A56" s="108" t="s">
        <v>5</v>
      </c>
      <c r="B56" s="108"/>
      <c r="C56" s="108"/>
      <c r="D56" s="59"/>
      <c r="E56" s="108"/>
      <c r="F56" s="108"/>
      <c r="G56" s="108"/>
      <c r="H56" s="108"/>
      <c r="I56" s="108"/>
      <c r="J56" s="108"/>
      <c r="K56" s="59"/>
      <c r="L56" s="59"/>
      <c r="M56" s="59"/>
      <c r="N56" s="59"/>
      <c r="O56" s="60"/>
      <c r="P56" s="60"/>
      <c r="Q56" s="59" t="s">
        <v>5</v>
      </c>
    </row>
    <row r="57" spans="1:17" ht="11.2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60"/>
      <c r="P57" s="60"/>
      <c r="Q57" s="59"/>
    </row>
    <row r="58" spans="1:17" ht="12" customHeight="1">
      <c r="A58" s="81" t="s">
        <v>107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1:17" ht="11.25" customHeight="1">
      <c r="A59" s="82"/>
      <c r="B59" s="82"/>
      <c r="C59" s="82"/>
      <c r="D59" s="2"/>
      <c r="E59" s="82"/>
      <c r="F59" s="82"/>
      <c r="G59" s="82"/>
      <c r="H59" s="82"/>
      <c r="I59" s="82"/>
      <c r="J59" s="82"/>
      <c r="K59" s="2"/>
      <c r="L59" s="2"/>
      <c r="M59" s="2"/>
      <c r="N59" s="2"/>
      <c r="O59" s="2"/>
      <c r="P59" s="2"/>
      <c r="Q59" s="2"/>
    </row>
    <row r="60" spans="1:17" ht="11.25" customHeight="1">
      <c r="A60" s="88" t="s">
        <v>27</v>
      </c>
      <c r="B60" s="88"/>
      <c r="C60" s="88"/>
      <c r="D60" s="92" t="s">
        <v>28</v>
      </c>
      <c r="E60" s="94" t="s">
        <v>108</v>
      </c>
      <c r="F60" s="94"/>
      <c r="G60" s="94"/>
      <c r="H60" s="94"/>
      <c r="I60" s="94"/>
      <c r="J60" s="94"/>
      <c r="K60" s="94"/>
      <c r="L60" s="92" t="s">
        <v>204</v>
      </c>
      <c r="M60" s="92" t="s">
        <v>205</v>
      </c>
      <c r="N60" s="97" t="s">
        <v>210</v>
      </c>
      <c r="O60" s="97" t="s">
        <v>209</v>
      </c>
      <c r="P60" s="97" t="s">
        <v>206</v>
      </c>
      <c r="Q60" s="99" t="s">
        <v>207</v>
      </c>
    </row>
    <row r="61" spans="1:17" ht="32.25" customHeight="1">
      <c r="A61" s="89"/>
      <c r="B61" s="90"/>
      <c r="C61" s="91"/>
      <c r="D61" s="93"/>
      <c r="E61" s="95"/>
      <c r="F61" s="96"/>
      <c r="G61" s="96"/>
      <c r="H61" s="96"/>
      <c r="I61" s="96"/>
      <c r="J61" s="96"/>
      <c r="K61" s="96"/>
      <c r="L61" s="93"/>
      <c r="M61" s="93"/>
      <c r="N61" s="98"/>
      <c r="O61" s="98"/>
      <c r="P61" s="98"/>
      <c r="Q61" s="107"/>
    </row>
    <row r="62" spans="1:17" ht="11.25" customHeight="1">
      <c r="A62" s="100">
        <v>1</v>
      </c>
      <c r="B62" s="100"/>
      <c r="C62" s="100"/>
      <c r="D62" s="13">
        <v>2</v>
      </c>
      <c r="E62" s="100">
        <v>3</v>
      </c>
      <c r="F62" s="100"/>
      <c r="G62" s="100"/>
      <c r="H62" s="100"/>
      <c r="I62" s="100"/>
      <c r="J62" s="100"/>
      <c r="K62" s="100"/>
      <c r="L62" s="13">
        <v>4</v>
      </c>
      <c r="M62" s="13"/>
      <c r="N62" s="13">
        <v>6</v>
      </c>
      <c r="O62" s="13">
        <v>7</v>
      </c>
      <c r="P62" s="13">
        <v>8</v>
      </c>
      <c r="Q62" s="13">
        <v>9</v>
      </c>
    </row>
    <row r="63" spans="1:17" s="14" customFormat="1" ht="12" customHeight="1">
      <c r="A63" s="101" t="s">
        <v>109</v>
      </c>
      <c r="B63" s="101"/>
      <c r="C63" s="101"/>
      <c r="D63" s="13">
        <v>200</v>
      </c>
      <c r="E63" s="102" t="s">
        <v>32</v>
      </c>
      <c r="F63" s="102"/>
      <c r="G63" s="102"/>
      <c r="H63" s="102"/>
      <c r="I63" s="102"/>
      <c r="J63" s="102"/>
      <c r="K63" s="102"/>
      <c r="L63" s="21">
        <v>24774482.29</v>
      </c>
      <c r="M63" s="21">
        <v>16140836.57</v>
      </c>
      <c r="N63" s="63">
        <f>M63/L63*100</f>
        <v>65.15105494864409</v>
      </c>
      <c r="O63" s="21">
        <v>8633645.72</v>
      </c>
      <c r="P63" s="63">
        <v>24488372</v>
      </c>
      <c r="Q63" s="21">
        <f>P63/L63*100</f>
        <v>98.84514119548126</v>
      </c>
    </row>
    <row r="64" spans="1:17" ht="11.25" customHeight="1">
      <c r="A64" s="103" t="s">
        <v>33</v>
      </c>
      <c r="B64" s="103"/>
      <c r="C64" s="103"/>
      <c r="D64" s="23"/>
      <c r="E64" s="16"/>
      <c r="F64" s="16"/>
      <c r="G64" s="104"/>
      <c r="H64" s="104"/>
      <c r="I64" s="104"/>
      <c r="J64" s="104"/>
      <c r="K64" s="16"/>
      <c r="L64" s="16"/>
      <c r="M64" s="16"/>
      <c r="N64" s="63"/>
      <c r="O64" s="16"/>
      <c r="P64" s="63"/>
      <c r="Q64" s="21"/>
    </row>
    <row r="65" spans="1:17" s="14" customFormat="1" ht="21.75" customHeight="1">
      <c r="A65" s="105" t="s">
        <v>110</v>
      </c>
      <c r="B65" s="105"/>
      <c r="C65" s="105"/>
      <c r="D65" s="16"/>
      <c r="E65" s="23" t="s">
        <v>16</v>
      </c>
      <c r="F65" s="23" t="s">
        <v>111</v>
      </c>
      <c r="G65" s="106" t="s">
        <v>112</v>
      </c>
      <c r="H65" s="106"/>
      <c r="I65" s="106" t="s">
        <v>113</v>
      </c>
      <c r="J65" s="106"/>
      <c r="K65" s="23" t="s">
        <v>114</v>
      </c>
      <c r="L65" s="21">
        <v>722000</v>
      </c>
      <c r="M65" s="21">
        <v>628810.34</v>
      </c>
      <c r="N65" s="63">
        <f aca="true" t="shared" si="4" ref="N65:N109">M65/L65*100</f>
        <v>87.09284487534626</v>
      </c>
      <c r="O65" s="21">
        <v>93189.66</v>
      </c>
      <c r="P65" s="63">
        <v>720651.08</v>
      </c>
      <c r="Q65" s="21">
        <f aca="true" t="shared" si="5" ref="Q65:Q109">P65/L65*100</f>
        <v>99.81316897506925</v>
      </c>
    </row>
    <row r="66" spans="1:17" s="14" customFormat="1" ht="42.75" customHeight="1">
      <c r="A66" s="105" t="s">
        <v>115</v>
      </c>
      <c r="B66" s="105"/>
      <c r="C66" s="105"/>
      <c r="D66" s="16"/>
      <c r="E66" s="23" t="s">
        <v>16</v>
      </c>
      <c r="F66" s="23" t="s">
        <v>111</v>
      </c>
      <c r="G66" s="106" t="s">
        <v>112</v>
      </c>
      <c r="H66" s="106"/>
      <c r="I66" s="106" t="s">
        <v>113</v>
      </c>
      <c r="J66" s="106"/>
      <c r="K66" s="23" t="s">
        <v>116</v>
      </c>
      <c r="L66" s="21">
        <v>7000</v>
      </c>
      <c r="M66" s="20">
        <v>0</v>
      </c>
      <c r="N66" s="63">
        <f t="shared" si="4"/>
        <v>0</v>
      </c>
      <c r="O66" s="21">
        <v>7000</v>
      </c>
      <c r="P66" s="63">
        <v>0</v>
      </c>
      <c r="Q66" s="21">
        <f t="shared" si="5"/>
        <v>0</v>
      </c>
    </row>
    <row r="67" spans="1:17" s="14" customFormat="1" ht="63.75" customHeight="1">
      <c r="A67" s="105" t="s">
        <v>117</v>
      </c>
      <c r="B67" s="105"/>
      <c r="C67" s="105"/>
      <c r="D67" s="16"/>
      <c r="E67" s="23" t="s">
        <v>16</v>
      </c>
      <c r="F67" s="23" t="s">
        <v>111</v>
      </c>
      <c r="G67" s="106" t="s">
        <v>112</v>
      </c>
      <c r="H67" s="106"/>
      <c r="I67" s="106" t="s">
        <v>113</v>
      </c>
      <c r="J67" s="106"/>
      <c r="K67" s="23" t="s">
        <v>118</v>
      </c>
      <c r="L67" s="21">
        <v>218100</v>
      </c>
      <c r="M67" s="21">
        <v>163453.17</v>
      </c>
      <c r="N67" s="63">
        <f t="shared" si="4"/>
        <v>74.94414030261348</v>
      </c>
      <c r="O67" s="21">
        <v>54646.83</v>
      </c>
      <c r="P67" s="63">
        <v>217636.6</v>
      </c>
      <c r="Q67" s="21">
        <f t="shared" si="5"/>
        <v>99.78752865657955</v>
      </c>
    </row>
    <row r="68" spans="1:17" s="14" customFormat="1" ht="21.75" customHeight="1">
      <c r="A68" s="105" t="s">
        <v>110</v>
      </c>
      <c r="B68" s="105"/>
      <c r="C68" s="105"/>
      <c r="D68" s="16"/>
      <c r="E68" s="23" t="s">
        <v>16</v>
      </c>
      <c r="F68" s="23" t="s">
        <v>119</v>
      </c>
      <c r="G68" s="106" t="s">
        <v>112</v>
      </c>
      <c r="H68" s="106"/>
      <c r="I68" s="106" t="s">
        <v>120</v>
      </c>
      <c r="J68" s="106"/>
      <c r="K68" s="23" t="s">
        <v>114</v>
      </c>
      <c r="L68" s="21">
        <v>38160</v>
      </c>
      <c r="M68" s="21">
        <v>32356.06</v>
      </c>
      <c r="N68" s="63">
        <f t="shared" si="4"/>
        <v>84.79051362683438</v>
      </c>
      <c r="O68" s="21">
        <v>5803.94</v>
      </c>
      <c r="P68" s="63">
        <f aca="true" t="shared" si="6" ref="P68:P108">L68</f>
        <v>38160</v>
      </c>
      <c r="Q68" s="21">
        <f t="shared" si="5"/>
        <v>100</v>
      </c>
    </row>
    <row r="69" spans="1:17" s="14" customFormat="1" ht="63.75" customHeight="1">
      <c r="A69" s="105" t="s">
        <v>117</v>
      </c>
      <c r="B69" s="105"/>
      <c r="C69" s="105"/>
      <c r="D69" s="16"/>
      <c r="E69" s="23" t="s">
        <v>16</v>
      </c>
      <c r="F69" s="23" t="s">
        <v>119</v>
      </c>
      <c r="G69" s="106" t="s">
        <v>112</v>
      </c>
      <c r="H69" s="106"/>
      <c r="I69" s="106" t="s">
        <v>120</v>
      </c>
      <c r="J69" s="106"/>
      <c r="K69" s="23" t="s">
        <v>118</v>
      </c>
      <c r="L69" s="21">
        <v>11520</v>
      </c>
      <c r="M69" s="21">
        <v>9384.2</v>
      </c>
      <c r="N69" s="63">
        <f t="shared" si="4"/>
        <v>81.46006944444444</v>
      </c>
      <c r="O69" s="21">
        <v>2135.8</v>
      </c>
      <c r="P69" s="63">
        <f t="shared" si="6"/>
        <v>11520</v>
      </c>
      <c r="Q69" s="21">
        <f t="shared" si="5"/>
        <v>100</v>
      </c>
    </row>
    <row r="70" spans="1:17" s="14" customFormat="1" ht="21.75" customHeight="1">
      <c r="A70" s="105" t="s">
        <v>110</v>
      </c>
      <c r="B70" s="105"/>
      <c r="C70" s="105"/>
      <c r="D70" s="16"/>
      <c r="E70" s="23" t="s">
        <v>16</v>
      </c>
      <c r="F70" s="23" t="s">
        <v>119</v>
      </c>
      <c r="G70" s="106" t="s">
        <v>112</v>
      </c>
      <c r="H70" s="106"/>
      <c r="I70" s="106" t="s">
        <v>121</v>
      </c>
      <c r="J70" s="106"/>
      <c r="K70" s="23" t="s">
        <v>114</v>
      </c>
      <c r="L70" s="21">
        <v>2745640</v>
      </c>
      <c r="M70" s="21">
        <v>1976130.81</v>
      </c>
      <c r="N70" s="63">
        <f t="shared" si="4"/>
        <v>71.97341275622442</v>
      </c>
      <c r="O70" s="21">
        <v>769509.19</v>
      </c>
      <c r="P70" s="63">
        <f>L70-15600</f>
        <v>2730040</v>
      </c>
      <c r="Q70" s="21">
        <f t="shared" si="5"/>
        <v>99.43182645940473</v>
      </c>
    </row>
    <row r="71" spans="1:17" s="14" customFormat="1" ht="42.75" customHeight="1">
      <c r="A71" s="105" t="s">
        <v>115</v>
      </c>
      <c r="B71" s="105"/>
      <c r="C71" s="105"/>
      <c r="D71" s="16"/>
      <c r="E71" s="23" t="s">
        <v>16</v>
      </c>
      <c r="F71" s="23" t="s">
        <v>119</v>
      </c>
      <c r="G71" s="106" t="s">
        <v>112</v>
      </c>
      <c r="H71" s="106"/>
      <c r="I71" s="106" t="s">
        <v>121</v>
      </c>
      <c r="J71" s="106"/>
      <c r="K71" s="23" t="s">
        <v>116</v>
      </c>
      <c r="L71" s="21">
        <v>17000</v>
      </c>
      <c r="M71" s="21">
        <v>3037.5</v>
      </c>
      <c r="N71" s="63">
        <f t="shared" si="4"/>
        <v>17.86764705882353</v>
      </c>
      <c r="O71" s="21">
        <v>13962.5</v>
      </c>
      <c r="P71" s="63">
        <f>M71</f>
        <v>3037.5</v>
      </c>
      <c r="Q71" s="21">
        <f t="shared" si="5"/>
        <v>17.86764705882353</v>
      </c>
    </row>
    <row r="72" spans="1:17" s="14" customFormat="1" ht="63.75" customHeight="1">
      <c r="A72" s="105" t="s">
        <v>117</v>
      </c>
      <c r="B72" s="105"/>
      <c r="C72" s="105"/>
      <c r="D72" s="16"/>
      <c r="E72" s="23" t="s">
        <v>16</v>
      </c>
      <c r="F72" s="23" t="s">
        <v>119</v>
      </c>
      <c r="G72" s="106" t="s">
        <v>112</v>
      </c>
      <c r="H72" s="106"/>
      <c r="I72" s="106" t="s">
        <v>121</v>
      </c>
      <c r="J72" s="106"/>
      <c r="K72" s="23" t="s">
        <v>118</v>
      </c>
      <c r="L72" s="21">
        <v>829180</v>
      </c>
      <c r="M72" s="21">
        <v>568590.5</v>
      </c>
      <c r="N72" s="63">
        <f t="shared" si="4"/>
        <v>68.57262596782363</v>
      </c>
      <c r="O72" s="21">
        <v>260589.5</v>
      </c>
      <c r="P72" s="63">
        <v>828000</v>
      </c>
      <c r="Q72" s="21">
        <f t="shared" si="5"/>
        <v>99.8576907306013</v>
      </c>
    </row>
    <row r="73" spans="1:17" s="14" customFormat="1" ht="20.25" customHeight="1">
      <c r="A73" s="105" t="s">
        <v>122</v>
      </c>
      <c r="B73" s="105"/>
      <c r="C73" s="105"/>
      <c r="D73" s="16"/>
      <c r="E73" s="23" t="s">
        <v>16</v>
      </c>
      <c r="F73" s="23" t="s">
        <v>119</v>
      </c>
      <c r="G73" s="106" t="s">
        <v>112</v>
      </c>
      <c r="H73" s="106"/>
      <c r="I73" s="106" t="s">
        <v>121</v>
      </c>
      <c r="J73" s="106"/>
      <c r="K73" s="23" t="s">
        <v>123</v>
      </c>
      <c r="L73" s="21">
        <v>678620</v>
      </c>
      <c r="M73" s="21">
        <v>397598.47</v>
      </c>
      <c r="N73" s="63">
        <f t="shared" si="4"/>
        <v>58.58926497892782</v>
      </c>
      <c r="O73" s="21">
        <v>281021.53</v>
      </c>
      <c r="P73" s="63">
        <f>L73-7895</f>
        <v>670725</v>
      </c>
      <c r="Q73" s="21">
        <f t="shared" si="5"/>
        <v>98.8366095900504</v>
      </c>
    </row>
    <row r="74" spans="1:17" s="14" customFormat="1" ht="11.25" customHeight="1">
      <c r="A74" s="105" t="s">
        <v>124</v>
      </c>
      <c r="B74" s="105"/>
      <c r="C74" s="105"/>
      <c r="D74" s="16"/>
      <c r="E74" s="23" t="s">
        <v>16</v>
      </c>
      <c r="F74" s="23" t="s">
        <v>119</v>
      </c>
      <c r="G74" s="106" t="s">
        <v>112</v>
      </c>
      <c r="H74" s="106"/>
      <c r="I74" s="106" t="s">
        <v>121</v>
      </c>
      <c r="J74" s="106"/>
      <c r="K74" s="23" t="s">
        <v>125</v>
      </c>
      <c r="L74" s="21">
        <v>303850</v>
      </c>
      <c r="M74" s="21">
        <v>191116.42</v>
      </c>
      <c r="N74" s="63">
        <f t="shared" si="4"/>
        <v>62.89827875596512</v>
      </c>
      <c r="O74" s="21">
        <v>112733.58</v>
      </c>
      <c r="P74" s="63">
        <f>L74-3500</f>
        <v>300350</v>
      </c>
      <c r="Q74" s="21">
        <f t="shared" si="5"/>
        <v>98.84811584663485</v>
      </c>
    </row>
    <row r="75" spans="1:17" s="14" customFormat="1" ht="42.75" customHeight="1">
      <c r="A75" s="105" t="s">
        <v>126</v>
      </c>
      <c r="B75" s="105"/>
      <c r="C75" s="105"/>
      <c r="D75" s="16"/>
      <c r="E75" s="23" t="s">
        <v>16</v>
      </c>
      <c r="F75" s="23" t="s">
        <v>119</v>
      </c>
      <c r="G75" s="106" t="s">
        <v>112</v>
      </c>
      <c r="H75" s="106"/>
      <c r="I75" s="106" t="s">
        <v>121</v>
      </c>
      <c r="J75" s="106"/>
      <c r="K75" s="23" t="s">
        <v>127</v>
      </c>
      <c r="L75" s="21">
        <v>3000</v>
      </c>
      <c r="M75" s="20">
        <v>0</v>
      </c>
      <c r="N75" s="63">
        <f t="shared" si="4"/>
        <v>0</v>
      </c>
      <c r="O75" s="21">
        <v>3000</v>
      </c>
      <c r="P75" s="63">
        <v>0</v>
      </c>
      <c r="Q75" s="21">
        <f t="shared" si="5"/>
        <v>0</v>
      </c>
    </row>
    <row r="76" spans="1:17" s="14" customFormat="1" ht="11.25" customHeight="1">
      <c r="A76" s="105" t="s">
        <v>128</v>
      </c>
      <c r="B76" s="105"/>
      <c r="C76" s="105"/>
      <c r="D76" s="16"/>
      <c r="E76" s="23" t="s">
        <v>16</v>
      </c>
      <c r="F76" s="23" t="s">
        <v>119</v>
      </c>
      <c r="G76" s="106" t="s">
        <v>112</v>
      </c>
      <c r="H76" s="106"/>
      <c r="I76" s="106" t="s">
        <v>121</v>
      </c>
      <c r="J76" s="106"/>
      <c r="K76" s="23" t="s">
        <v>129</v>
      </c>
      <c r="L76" s="21">
        <v>5000</v>
      </c>
      <c r="M76" s="20">
        <v>0</v>
      </c>
      <c r="N76" s="63">
        <f t="shared" si="4"/>
        <v>0</v>
      </c>
      <c r="O76" s="21">
        <v>5000</v>
      </c>
      <c r="P76" s="63">
        <v>0</v>
      </c>
      <c r="Q76" s="21">
        <f t="shared" si="5"/>
        <v>0</v>
      </c>
    </row>
    <row r="77" spans="1:17" s="14" customFormat="1" ht="11.25" customHeight="1">
      <c r="A77" s="105" t="s">
        <v>130</v>
      </c>
      <c r="B77" s="105"/>
      <c r="C77" s="105"/>
      <c r="D77" s="16"/>
      <c r="E77" s="23" t="s">
        <v>16</v>
      </c>
      <c r="F77" s="23" t="s">
        <v>119</v>
      </c>
      <c r="G77" s="106" t="s">
        <v>112</v>
      </c>
      <c r="H77" s="106"/>
      <c r="I77" s="106" t="s">
        <v>121</v>
      </c>
      <c r="J77" s="106"/>
      <c r="K77" s="23" t="s">
        <v>131</v>
      </c>
      <c r="L77" s="21">
        <v>60402.06</v>
      </c>
      <c r="M77" s="21">
        <v>60402.06</v>
      </c>
      <c r="N77" s="63">
        <f t="shared" si="4"/>
        <v>100</v>
      </c>
      <c r="O77" s="20">
        <v>0</v>
      </c>
      <c r="P77" s="63">
        <f t="shared" si="6"/>
        <v>60402.06</v>
      </c>
      <c r="Q77" s="21">
        <f t="shared" si="5"/>
        <v>100</v>
      </c>
    </row>
    <row r="78" spans="1:17" s="14" customFormat="1" ht="21.75" customHeight="1">
      <c r="A78" s="105" t="s">
        <v>110</v>
      </c>
      <c r="B78" s="105"/>
      <c r="C78" s="105"/>
      <c r="D78" s="16"/>
      <c r="E78" s="23" t="s">
        <v>16</v>
      </c>
      <c r="F78" s="23" t="s">
        <v>119</v>
      </c>
      <c r="G78" s="106" t="s">
        <v>112</v>
      </c>
      <c r="H78" s="106"/>
      <c r="I78" s="106" t="s">
        <v>132</v>
      </c>
      <c r="J78" s="106"/>
      <c r="K78" s="23" t="s">
        <v>114</v>
      </c>
      <c r="L78" s="21">
        <v>756912</v>
      </c>
      <c r="M78" s="21">
        <v>599709.15</v>
      </c>
      <c r="N78" s="63">
        <f t="shared" si="4"/>
        <v>79.23102685649059</v>
      </c>
      <c r="O78" s="21">
        <v>157202.85</v>
      </c>
      <c r="P78" s="63">
        <v>749178</v>
      </c>
      <c r="Q78" s="21">
        <f t="shared" si="5"/>
        <v>98.97821675439153</v>
      </c>
    </row>
    <row r="79" spans="1:17" s="14" customFormat="1" ht="63.75" customHeight="1">
      <c r="A79" s="105" t="s">
        <v>117</v>
      </c>
      <c r="B79" s="105"/>
      <c r="C79" s="105"/>
      <c r="D79" s="16"/>
      <c r="E79" s="23" t="s">
        <v>16</v>
      </c>
      <c r="F79" s="23" t="s">
        <v>119</v>
      </c>
      <c r="G79" s="106" t="s">
        <v>112</v>
      </c>
      <c r="H79" s="106"/>
      <c r="I79" s="106" t="s">
        <v>132</v>
      </c>
      <c r="J79" s="106"/>
      <c r="K79" s="23" t="s">
        <v>118</v>
      </c>
      <c r="L79" s="21">
        <v>229611.11</v>
      </c>
      <c r="M79" s="21">
        <v>169600.65</v>
      </c>
      <c r="N79" s="63">
        <f t="shared" si="4"/>
        <v>73.86430473682218</v>
      </c>
      <c r="O79" s="21">
        <v>60010.46</v>
      </c>
      <c r="P79" s="63">
        <f>225697</f>
        <v>225697</v>
      </c>
      <c r="Q79" s="21">
        <f t="shared" si="5"/>
        <v>98.29533074423098</v>
      </c>
    </row>
    <row r="80" spans="1:17" s="14" customFormat="1" ht="11.25" customHeight="1">
      <c r="A80" s="105" t="s">
        <v>122</v>
      </c>
      <c r="B80" s="105"/>
      <c r="C80" s="105"/>
      <c r="D80" s="16"/>
      <c r="E80" s="23" t="s">
        <v>16</v>
      </c>
      <c r="F80" s="23" t="s">
        <v>133</v>
      </c>
      <c r="G80" s="106" t="s">
        <v>112</v>
      </c>
      <c r="H80" s="106"/>
      <c r="I80" s="106" t="s">
        <v>134</v>
      </c>
      <c r="J80" s="106"/>
      <c r="K80" s="23" t="s">
        <v>123</v>
      </c>
      <c r="L80" s="21">
        <v>23000</v>
      </c>
      <c r="M80" s="21">
        <v>7924</v>
      </c>
      <c r="N80" s="63">
        <f t="shared" si="4"/>
        <v>34.452173913043474</v>
      </c>
      <c r="O80" s="21">
        <v>15076</v>
      </c>
      <c r="P80" s="63">
        <f t="shared" si="6"/>
        <v>23000</v>
      </c>
      <c r="Q80" s="21">
        <f t="shared" si="5"/>
        <v>100</v>
      </c>
    </row>
    <row r="81" spans="1:17" s="14" customFormat="1" ht="11.25" customHeight="1">
      <c r="A81" s="105" t="s">
        <v>130</v>
      </c>
      <c r="B81" s="105"/>
      <c r="C81" s="105"/>
      <c r="D81" s="16"/>
      <c r="E81" s="23" t="s">
        <v>16</v>
      </c>
      <c r="F81" s="23" t="s">
        <v>133</v>
      </c>
      <c r="G81" s="106" t="s">
        <v>112</v>
      </c>
      <c r="H81" s="106"/>
      <c r="I81" s="106" t="s">
        <v>135</v>
      </c>
      <c r="J81" s="106"/>
      <c r="K81" s="23" t="s">
        <v>131</v>
      </c>
      <c r="L81" s="21">
        <v>4170</v>
      </c>
      <c r="M81" s="21">
        <v>4170</v>
      </c>
      <c r="N81" s="63">
        <f t="shared" si="4"/>
        <v>100</v>
      </c>
      <c r="O81" s="20">
        <v>0</v>
      </c>
      <c r="P81" s="63">
        <f t="shared" si="6"/>
        <v>4170</v>
      </c>
      <c r="Q81" s="21">
        <f t="shared" si="5"/>
        <v>100</v>
      </c>
    </row>
    <row r="82" spans="1:17" s="14" customFormat="1" ht="21.75" customHeight="1">
      <c r="A82" s="105" t="s">
        <v>122</v>
      </c>
      <c r="B82" s="105"/>
      <c r="C82" s="105"/>
      <c r="D82" s="16"/>
      <c r="E82" s="23" t="s">
        <v>16</v>
      </c>
      <c r="F82" s="23" t="s">
        <v>133</v>
      </c>
      <c r="G82" s="106" t="s">
        <v>112</v>
      </c>
      <c r="H82" s="106"/>
      <c r="I82" s="106" t="s">
        <v>136</v>
      </c>
      <c r="J82" s="106"/>
      <c r="K82" s="23" t="s">
        <v>123</v>
      </c>
      <c r="L82" s="21">
        <v>260000</v>
      </c>
      <c r="M82" s="21">
        <v>106870.15</v>
      </c>
      <c r="N82" s="63">
        <f t="shared" si="4"/>
        <v>41.10390384615384</v>
      </c>
      <c r="O82" s="21">
        <v>153129.85</v>
      </c>
      <c r="P82" s="63">
        <f>L82-45000</f>
        <v>215000</v>
      </c>
      <c r="Q82" s="21">
        <f t="shared" si="5"/>
        <v>82.6923076923077</v>
      </c>
    </row>
    <row r="83" spans="1:17" s="14" customFormat="1" ht="11.25" customHeight="1">
      <c r="A83" s="105" t="s">
        <v>124</v>
      </c>
      <c r="B83" s="105"/>
      <c r="C83" s="105"/>
      <c r="D83" s="16"/>
      <c r="E83" s="23" t="s">
        <v>16</v>
      </c>
      <c r="F83" s="23" t="s">
        <v>133</v>
      </c>
      <c r="G83" s="106" t="s">
        <v>112</v>
      </c>
      <c r="H83" s="106"/>
      <c r="I83" s="106" t="s">
        <v>136</v>
      </c>
      <c r="J83" s="106"/>
      <c r="K83" s="23" t="s">
        <v>125</v>
      </c>
      <c r="L83" s="21">
        <v>894273</v>
      </c>
      <c r="M83" s="21">
        <v>522641.52</v>
      </c>
      <c r="N83" s="63">
        <f t="shared" si="4"/>
        <v>58.44317339335975</v>
      </c>
      <c r="O83" s="21">
        <v>371631.48</v>
      </c>
      <c r="P83" s="63">
        <f t="shared" si="6"/>
        <v>894273</v>
      </c>
      <c r="Q83" s="21">
        <f t="shared" si="5"/>
        <v>100</v>
      </c>
    </row>
    <row r="84" spans="1:17" s="14" customFormat="1" ht="25.5" customHeight="1">
      <c r="A84" s="105" t="s">
        <v>122</v>
      </c>
      <c r="B84" s="105"/>
      <c r="C84" s="105"/>
      <c r="D84" s="16"/>
      <c r="E84" s="23" t="s">
        <v>16</v>
      </c>
      <c r="F84" s="23" t="s">
        <v>133</v>
      </c>
      <c r="G84" s="106" t="s">
        <v>112</v>
      </c>
      <c r="H84" s="106"/>
      <c r="I84" s="106" t="s">
        <v>137</v>
      </c>
      <c r="J84" s="106"/>
      <c r="K84" s="23" t="s">
        <v>123</v>
      </c>
      <c r="L84" s="21">
        <v>15247.96</v>
      </c>
      <c r="M84" s="20">
        <v>0</v>
      </c>
      <c r="N84" s="63">
        <f t="shared" si="4"/>
        <v>0</v>
      </c>
      <c r="O84" s="21">
        <v>15247.96</v>
      </c>
      <c r="P84" s="63">
        <v>0</v>
      </c>
      <c r="Q84" s="21">
        <f t="shared" si="5"/>
        <v>0</v>
      </c>
    </row>
    <row r="85" spans="1:17" s="14" customFormat="1" ht="21.75" customHeight="1">
      <c r="A85" s="105" t="s">
        <v>110</v>
      </c>
      <c r="B85" s="105"/>
      <c r="C85" s="105"/>
      <c r="D85" s="16"/>
      <c r="E85" s="23" t="s">
        <v>16</v>
      </c>
      <c r="F85" s="23" t="s">
        <v>138</v>
      </c>
      <c r="G85" s="106" t="s">
        <v>139</v>
      </c>
      <c r="H85" s="106"/>
      <c r="I85" s="106" t="s">
        <v>140</v>
      </c>
      <c r="J85" s="106"/>
      <c r="K85" s="23" t="s">
        <v>114</v>
      </c>
      <c r="L85" s="21">
        <v>245616</v>
      </c>
      <c r="M85" s="21">
        <v>172981.61</v>
      </c>
      <c r="N85" s="63">
        <f t="shared" si="4"/>
        <v>70.42766350726336</v>
      </c>
      <c r="O85" s="21">
        <v>72634.39</v>
      </c>
      <c r="P85" s="63">
        <f t="shared" si="6"/>
        <v>245616</v>
      </c>
      <c r="Q85" s="21">
        <f t="shared" si="5"/>
        <v>100</v>
      </c>
    </row>
    <row r="86" spans="1:17" s="14" customFormat="1" ht="69.75" customHeight="1">
      <c r="A86" s="105" t="s">
        <v>117</v>
      </c>
      <c r="B86" s="105"/>
      <c r="C86" s="105"/>
      <c r="D86" s="16"/>
      <c r="E86" s="23" t="s">
        <v>16</v>
      </c>
      <c r="F86" s="23" t="s">
        <v>138</v>
      </c>
      <c r="G86" s="106" t="s">
        <v>139</v>
      </c>
      <c r="H86" s="106"/>
      <c r="I86" s="106" t="s">
        <v>140</v>
      </c>
      <c r="J86" s="106"/>
      <c r="K86" s="23" t="s">
        <v>118</v>
      </c>
      <c r="L86" s="21">
        <v>74176</v>
      </c>
      <c r="M86" s="21">
        <v>48279.96</v>
      </c>
      <c r="N86" s="63">
        <f t="shared" si="4"/>
        <v>65.08838438308887</v>
      </c>
      <c r="O86" s="21">
        <v>25896.04</v>
      </c>
      <c r="P86" s="63">
        <f t="shared" si="6"/>
        <v>74176</v>
      </c>
      <c r="Q86" s="21">
        <f t="shared" si="5"/>
        <v>100</v>
      </c>
    </row>
    <row r="87" spans="1:17" s="14" customFormat="1" ht="22.5" customHeight="1">
      <c r="A87" s="105" t="s">
        <v>122</v>
      </c>
      <c r="B87" s="105"/>
      <c r="C87" s="105"/>
      <c r="D87" s="16"/>
      <c r="E87" s="23" t="s">
        <v>16</v>
      </c>
      <c r="F87" s="23" t="s">
        <v>138</v>
      </c>
      <c r="G87" s="106" t="s">
        <v>139</v>
      </c>
      <c r="H87" s="106"/>
      <c r="I87" s="106" t="s">
        <v>140</v>
      </c>
      <c r="J87" s="106"/>
      <c r="K87" s="23" t="s">
        <v>123</v>
      </c>
      <c r="L87" s="21">
        <v>59608</v>
      </c>
      <c r="M87" s="21">
        <v>44658.5</v>
      </c>
      <c r="N87" s="63">
        <f t="shared" si="4"/>
        <v>74.9203127097034</v>
      </c>
      <c r="O87" s="21">
        <v>14949.5</v>
      </c>
      <c r="P87" s="63">
        <f t="shared" si="6"/>
        <v>59608</v>
      </c>
      <c r="Q87" s="21">
        <f t="shared" si="5"/>
        <v>100</v>
      </c>
    </row>
    <row r="88" spans="1:17" s="14" customFormat="1" ht="22.5" customHeight="1">
      <c r="A88" s="105" t="s">
        <v>122</v>
      </c>
      <c r="B88" s="105"/>
      <c r="C88" s="105"/>
      <c r="D88" s="16"/>
      <c r="E88" s="23" t="s">
        <v>16</v>
      </c>
      <c r="F88" s="23" t="s">
        <v>141</v>
      </c>
      <c r="G88" s="106" t="s">
        <v>142</v>
      </c>
      <c r="H88" s="106"/>
      <c r="I88" s="106" t="s">
        <v>143</v>
      </c>
      <c r="J88" s="106"/>
      <c r="K88" s="23" t="s">
        <v>123</v>
      </c>
      <c r="L88" s="21">
        <v>375789</v>
      </c>
      <c r="M88" s="21">
        <v>234889</v>
      </c>
      <c r="N88" s="63">
        <f t="shared" si="4"/>
        <v>62.50555497899087</v>
      </c>
      <c r="O88" s="21">
        <v>140900</v>
      </c>
      <c r="P88" s="63">
        <f t="shared" si="6"/>
        <v>375789</v>
      </c>
      <c r="Q88" s="21">
        <f t="shared" si="5"/>
        <v>100</v>
      </c>
    </row>
    <row r="89" spans="1:17" s="14" customFormat="1" ht="22.5" customHeight="1">
      <c r="A89" s="105" t="s">
        <v>122</v>
      </c>
      <c r="B89" s="105"/>
      <c r="C89" s="105"/>
      <c r="D89" s="16"/>
      <c r="E89" s="23" t="s">
        <v>16</v>
      </c>
      <c r="F89" s="23" t="s">
        <v>144</v>
      </c>
      <c r="G89" s="106" t="s">
        <v>145</v>
      </c>
      <c r="H89" s="106"/>
      <c r="I89" s="106" t="s">
        <v>146</v>
      </c>
      <c r="J89" s="106"/>
      <c r="K89" s="23" t="s">
        <v>123</v>
      </c>
      <c r="L89" s="21">
        <v>4000</v>
      </c>
      <c r="M89" s="20">
        <v>0</v>
      </c>
      <c r="N89" s="63">
        <f t="shared" si="4"/>
        <v>0</v>
      </c>
      <c r="O89" s="21">
        <v>4000</v>
      </c>
      <c r="P89" s="63">
        <f t="shared" si="6"/>
        <v>4000</v>
      </c>
      <c r="Q89" s="21">
        <f t="shared" si="5"/>
        <v>100</v>
      </c>
    </row>
    <row r="90" spans="1:17" s="14" customFormat="1" ht="22.5" customHeight="1">
      <c r="A90" s="105" t="s">
        <v>122</v>
      </c>
      <c r="B90" s="105"/>
      <c r="C90" s="105"/>
      <c r="D90" s="16"/>
      <c r="E90" s="23" t="s">
        <v>16</v>
      </c>
      <c r="F90" s="23" t="s">
        <v>144</v>
      </c>
      <c r="G90" s="106" t="s">
        <v>145</v>
      </c>
      <c r="H90" s="106"/>
      <c r="I90" s="106" t="s">
        <v>147</v>
      </c>
      <c r="J90" s="106"/>
      <c r="K90" s="23" t="s">
        <v>123</v>
      </c>
      <c r="L90" s="21">
        <v>2000</v>
      </c>
      <c r="M90" s="20">
        <v>0</v>
      </c>
      <c r="N90" s="63">
        <f t="shared" si="4"/>
        <v>0</v>
      </c>
      <c r="O90" s="21">
        <v>2000</v>
      </c>
      <c r="P90" s="63">
        <f t="shared" si="6"/>
        <v>2000</v>
      </c>
      <c r="Q90" s="21">
        <f t="shared" si="5"/>
        <v>100</v>
      </c>
    </row>
    <row r="91" spans="1:17" s="14" customFormat="1" ht="22.5" customHeight="1">
      <c r="A91" s="105" t="s">
        <v>122</v>
      </c>
      <c r="B91" s="105"/>
      <c r="C91" s="105"/>
      <c r="D91" s="16"/>
      <c r="E91" s="23" t="s">
        <v>16</v>
      </c>
      <c r="F91" s="23" t="s">
        <v>148</v>
      </c>
      <c r="G91" s="106" t="s">
        <v>149</v>
      </c>
      <c r="H91" s="106"/>
      <c r="I91" s="106" t="s">
        <v>150</v>
      </c>
      <c r="J91" s="106"/>
      <c r="K91" s="23" t="s">
        <v>123</v>
      </c>
      <c r="L91" s="21">
        <v>1418009.34</v>
      </c>
      <c r="M91" s="21">
        <v>16393.8</v>
      </c>
      <c r="N91" s="63">
        <f t="shared" si="4"/>
        <v>1.156113682579834</v>
      </c>
      <c r="O91" s="21">
        <v>1401615.54</v>
      </c>
      <c r="P91" s="63">
        <f t="shared" si="6"/>
        <v>1418009.34</v>
      </c>
      <c r="Q91" s="21">
        <f t="shared" si="5"/>
        <v>100</v>
      </c>
    </row>
    <row r="92" spans="1:17" s="14" customFormat="1" ht="22.5" customHeight="1">
      <c r="A92" s="105" t="s">
        <v>122</v>
      </c>
      <c r="B92" s="105"/>
      <c r="C92" s="105"/>
      <c r="D92" s="16"/>
      <c r="E92" s="23" t="s">
        <v>16</v>
      </c>
      <c r="F92" s="23" t="s">
        <v>148</v>
      </c>
      <c r="G92" s="106" t="s">
        <v>151</v>
      </c>
      <c r="H92" s="106"/>
      <c r="I92" s="106" t="s">
        <v>152</v>
      </c>
      <c r="J92" s="106"/>
      <c r="K92" s="23" t="s">
        <v>123</v>
      </c>
      <c r="L92" s="21">
        <v>335142.3</v>
      </c>
      <c r="M92" s="21">
        <v>245639.23</v>
      </c>
      <c r="N92" s="63">
        <f t="shared" si="4"/>
        <v>73.29400973854987</v>
      </c>
      <c r="O92" s="21">
        <v>89503.07</v>
      </c>
      <c r="P92" s="63">
        <f>L92-30000</f>
        <v>305142.3</v>
      </c>
      <c r="Q92" s="21">
        <f t="shared" si="5"/>
        <v>91.04857846950385</v>
      </c>
    </row>
    <row r="93" spans="1:17" s="14" customFormat="1" ht="22.5" customHeight="1">
      <c r="A93" s="105" t="s">
        <v>122</v>
      </c>
      <c r="B93" s="105"/>
      <c r="C93" s="105"/>
      <c r="D93" s="16"/>
      <c r="E93" s="23" t="s">
        <v>16</v>
      </c>
      <c r="F93" s="23" t="s">
        <v>148</v>
      </c>
      <c r="G93" s="106" t="s">
        <v>151</v>
      </c>
      <c r="H93" s="106"/>
      <c r="I93" s="106" t="s">
        <v>153</v>
      </c>
      <c r="J93" s="106"/>
      <c r="K93" s="23" t="s">
        <v>123</v>
      </c>
      <c r="L93" s="21">
        <v>201022.57</v>
      </c>
      <c r="M93" s="21">
        <v>196212.57</v>
      </c>
      <c r="N93" s="63">
        <f t="shared" si="4"/>
        <v>97.6072338543876</v>
      </c>
      <c r="O93" s="21">
        <v>4810</v>
      </c>
      <c r="P93" s="63">
        <f t="shared" si="6"/>
        <v>201022.57</v>
      </c>
      <c r="Q93" s="21">
        <f t="shared" si="5"/>
        <v>100</v>
      </c>
    </row>
    <row r="94" spans="1:17" s="14" customFormat="1" ht="22.5" customHeight="1">
      <c r="A94" s="105" t="s">
        <v>122</v>
      </c>
      <c r="B94" s="105"/>
      <c r="C94" s="105"/>
      <c r="D94" s="16"/>
      <c r="E94" s="23" t="s">
        <v>16</v>
      </c>
      <c r="F94" s="23" t="s">
        <v>148</v>
      </c>
      <c r="G94" s="106" t="s">
        <v>151</v>
      </c>
      <c r="H94" s="106"/>
      <c r="I94" s="106" t="s">
        <v>154</v>
      </c>
      <c r="J94" s="106"/>
      <c r="K94" s="23" t="s">
        <v>123</v>
      </c>
      <c r="L94" s="21">
        <v>525522</v>
      </c>
      <c r="M94" s="21">
        <v>525522</v>
      </c>
      <c r="N94" s="63">
        <f t="shared" si="4"/>
        <v>100</v>
      </c>
      <c r="O94" s="20">
        <v>0</v>
      </c>
      <c r="P94" s="63">
        <f t="shared" si="6"/>
        <v>525522</v>
      </c>
      <c r="Q94" s="21">
        <f t="shared" si="5"/>
        <v>100</v>
      </c>
    </row>
    <row r="95" spans="1:17" s="14" customFormat="1" ht="22.5" customHeight="1">
      <c r="A95" s="105" t="s">
        <v>122</v>
      </c>
      <c r="B95" s="105"/>
      <c r="C95" s="105"/>
      <c r="D95" s="16"/>
      <c r="E95" s="23" t="s">
        <v>16</v>
      </c>
      <c r="F95" s="23" t="s">
        <v>148</v>
      </c>
      <c r="G95" s="106" t="s">
        <v>151</v>
      </c>
      <c r="H95" s="106"/>
      <c r="I95" s="106" t="s">
        <v>155</v>
      </c>
      <c r="J95" s="106"/>
      <c r="K95" s="23" t="s">
        <v>123</v>
      </c>
      <c r="L95" s="21">
        <v>1997343</v>
      </c>
      <c r="M95" s="21">
        <v>23968</v>
      </c>
      <c r="N95" s="63">
        <f t="shared" si="4"/>
        <v>1.19999419228445</v>
      </c>
      <c r="O95" s="21">
        <v>1973375</v>
      </c>
      <c r="P95" s="63">
        <f t="shared" si="6"/>
        <v>1997343</v>
      </c>
      <c r="Q95" s="21">
        <f t="shared" si="5"/>
        <v>100</v>
      </c>
    </row>
    <row r="96" spans="1:17" s="14" customFormat="1" ht="22.5" customHeight="1">
      <c r="A96" s="105" t="s">
        <v>122</v>
      </c>
      <c r="B96" s="105"/>
      <c r="C96" s="105"/>
      <c r="D96" s="16"/>
      <c r="E96" s="23" t="s">
        <v>16</v>
      </c>
      <c r="F96" s="23" t="s">
        <v>156</v>
      </c>
      <c r="G96" s="106" t="s">
        <v>149</v>
      </c>
      <c r="H96" s="106"/>
      <c r="I96" s="106" t="s">
        <v>157</v>
      </c>
      <c r="J96" s="106"/>
      <c r="K96" s="23" t="s">
        <v>123</v>
      </c>
      <c r="L96" s="21">
        <v>92702.45</v>
      </c>
      <c r="M96" s="20">
        <v>0</v>
      </c>
      <c r="N96" s="63">
        <f t="shared" si="4"/>
        <v>0</v>
      </c>
      <c r="O96" s="21">
        <v>92702.45</v>
      </c>
      <c r="P96" s="63">
        <f t="shared" si="6"/>
        <v>92702.45</v>
      </c>
      <c r="Q96" s="21">
        <f t="shared" si="5"/>
        <v>100</v>
      </c>
    </row>
    <row r="97" spans="1:17" s="14" customFormat="1" ht="22.5" customHeight="1">
      <c r="A97" s="105" t="s">
        <v>122</v>
      </c>
      <c r="B97" s="105"/>
      <c r="C97" s="105"/>
      <c r="D97" s="16"/>
      <c r="E97" s="23" t="s">
        <v>16</v>
      </c>
      <c r="F97" s="23" t="s">
        <v>158</v>
      </c>
      <c r="G97" s="106" t="s">
        <v>149</v>
      </c>
      <c r="H97" s="106"/>
      <c r="I97" s="106" t="s">
        <v>113</v>
      </c>
      <c r="J97" s="106"/>
      <c r="K97" s="23" t="s">
        <v>123</v>
      </c>
      <c r="L97" s="21">
        <v>364267</v>
      </c>
      <c r="M97" s="21">
        <v>364267</v>
      </c>
      <c r="N97" s="63">
        <f t="shared" si="4"/>
        <v>100</v>
      </c>
      <c r="O97" s="20">
        <v>0</v>
      </c>
      <c r="P97" s="63">
        <f t="shared" si="6"/>
        <v>364267</v>
      </c>
      <c r="Q97" s="21">
        <f t="shared" si="5"/>
        <v>100</v>
      </c>
    </row>
    <row r="98" spans="1:17" s="14" customFormat="1" ht="22.5" customHeight="1">
      <c r="A98" s="105" t="s">
        <v>122</v>
      </c>
      <c r="B98" s="105"/>
      <c r="C98" s="105"/>
      <c r="D98" s="16"/>
      <c r="E98" s="23" t="s">
        <v>16</v>
      </c>
      <c r="F98" s="23" t="s">
        <v>159</v>
      </c>
      <c r="G98" s="106" t="s">
        <v>149</v>
      </c>
      <c r="H98" s="106"/>
      <c r="I98" s="106" t="s">
        <v>160</v>
      </c>
      <c r="J98" s="106"/>
      <c r="K98" s="23" t="s">
        <v>123</v>
      </c>
      <c r="L98" s="21">
        <v>25000</v>
      </c>
      <c r="M98" s="21">
        <v>25000</v>
      </c>
      <c r="N98" s="63">
        <f t="shared" si="4"/>
        <v>100</v>
      </c>
      <c r="O98" s="20">
        <v>0</v>
      </c>
      <c r="P98" s="63">
        <f t="shared" si="6"/>
        <v>25000</v>
      </c>
      <c r="Q98" s="21">
        <f t="shared" si="5"/>
        <v>100</v>
      </c>
    </row>
    <row r="99" spans="1:17" s="14" customFormat="1" ht="22.5" customHeight="1">
      <c r="A99" s="105" t="s">
        <v>122</v>
      </c>
      <c r="B99" s="105"/>
      <c r="C99" s="105"/>
      <c r="D99" s="16"/>
      <c r="E99" s="23" t="s">
        <v>16</v>
      </c>
      <c r="F99" s="23" t="s">
        <v>159</v>
      </c>
      <c r="G99" s="106" t="s">
        <v>149</v>
      </c>
      <c r="H99" s="106"/>
      <c r="I99" s="106" t="s">
        <v>161</v>
      </c>
      <c r="J99" s="106"/>
      <c r="K99" s="23" t="s">
        <v>123</v>
      </c>
      <c r="L99" s="21">
        <v>78000</v>
      </c>
      <c r="M99" s="21">
        <v>62815.08</v>
      </c>
      <c r="N99" s="63">
        <f t="shared" si="4"/>
        <v>80.53215384615385</v>
      </c>
      <c r="O99" s="21">
        <v>15184.92</v>
      </c>
      <c r="P99" s="63">
        <f t="shared" si="6"/>
        <v>78000</v>
      </c>
      <c r="Q99" s="21">
        <f t="shared" si="5"/>
        <v>100</v>
      </c>
    </row>
    <row r="100" spans="1:17" s="14" customFormat="1" ht="22.5" customHeight="1">
      <c r="A100" s="105" t="s">
        <v>122</v>
      </c>
      <c r="B100" s="105"/>
      <c r="C100" s="105"/>
      <c r="D100" s="16"/>
      <c r="E100" s="23" t="s">
        <v>16</v>
      </c>
      <c r="F100" s="23" t="s">
        <v>159</v>
      </c>
      <c r="G100" s="106" t="s">
        <v>149</v>
      </c>
      <c r="H100" s="106"/>
      <c r="I100" s="106" t="s">
        <v>162</v>
      </c>
      <c r="J100" s="106"/>
      <c r="K100" s="23" t="s">
        <v>123</v>
      </c>
      <c r="L100" s="21">
        <v>8709.68</v>
      </c>
      <c r="M100" s="21">
        <v>8709.68</v>
      </c>
      <c r="N100" s="63">
        <f t="shared" si="4"/>
        <v>100</v>
      </c>
      <c r="O100" s="20">
        <v>0</v>
      </c>
      <c r="P100" s="63">
        <f t="shared" si="6"/>
        <v>8709.68</v>
      </c>
      <c r="Q100" s="21">
        <f t="shared" si="5"/>
        <v>100</v>
      </c>
    </row>
    <row r="101" spans="1:17" s="14" customFormat="1" ht="22.5" customHeight="1">
      <c r="A101" s="105" t="s">
        <v>122</v>
      </c>
      <c r="B101" s="105"/>
      <c r="C101" s="105"/>
      <c r="D101" s="16"/>
      <c r="E101" s="23" t="s">
        <v>16</v>
      </c>
      <c r="F101" s="23" t="s">
        <v>159</v>
      </c>
      <c r="G101" s="106" t="s">
        <v>149</v>
      </c>
      <c r="H101" s="106"/>
      <c r="I101" s="106" t="s">
        <v>150</v>
      </c>
      <c r="J101" s="106"/>
      <c r="K101" s="23" t="s">
        <v>123</v>
      </c>
      <c r="L101" s="21">
        <v>87068.9</v>
      </c>
      <c r="M101" s="20">
        <v>0</v>
      </c>
      <c r="N101" s="63">
        <f t="shared" si="4"/>
        <v>0</v>
      </c>
      <c r="O101" s="21">
        <v>87068.9</v>
      </c>
      <c r="P101" s="63">
        <f t="shared" si="6"/>
        <v>87068.9</v>
      </c>
      <c r="Q101" s="21">
        <f t="shared" si="5"/>
        <v>100</v>
      </c>
    </row>
    <row r="102" spans="1:17" s="14" customFormat="1" ht="11.25" customHeight="1">
      <c r="A102" s="105" t="s">
        <v>124</v>
      </c>
      <c r="B102" s="105"/>
      <c r="C102" s="105"/>
      <c r="D102" s="16"/>
      <c r="E102" s="23" t="s">
        <v>16</v>
      </c>
      <c r="F102" s="23" t="s">
        <v>159</v>
      </c>
      <c r="G102" s="106" t="s">
        <v>163</v>
      </c>
      <c r="H102" s="106"/>
      <c r="I102" s="106" t="s">
        <v>164</v>
      </c>
      <c r="J102" s="106"/>
      <c r="K102" s="23" t="s">
        <v>125</v>
      </c>
      <c r="L102" s="21">
        <v>970000</v>
      </c>
      <c r="M102" s="21">
        <v>571008.14</v>
      </c>
      <c r="N102" s="63">
        <f t="shared" si="4"/>
        <v>58.86681855670103</v>
      </c>
      <c r="O102" s="21">
        <v>398991.86</v>
      </c>
      <c r="P102" s="63">
        <f>840000+16641.26</f>
        <v>856641.26</v>
      </c>
      <c r="Q102" s="21">
        <f t="shared" si="5"/>
        <v>88.3135319587629</v>
      </c>
    </row>
    <row r="103" spans="1:17" s="14" customFormat="1" ht="21.75" customHeight="1">
      <c r="A103" s="105" t="s">
        <v>122</v>
      </c>
      <c r="B103" s="105"/>
      <c r="C103" s="105"/>
      <c r="D103" s="16"/>
      <c r="E103" s="23" t="s">
        <v>16</v>
      </c>
      <c r="F103" s="23" t="s">
        <v>159</v>
      </c>
      <c r="G103" s="106" t="s">
        <v>163</v>
      </c>
      <c r="H103" s="106"/>
      <c r="I103" s="106" t="s">
        <v>165</v>
      </c>
      <c r="J103" s="106"/>
      <c r="K103" s="23" t="s">
        <v>123</v>
      </c>
      <c r="L103" s="21">
        <v>183351.92</v>
      </c>
      <c r="M103" s="21">
        <v>180947</v>
      </c>
      <c r="N103" s="63">
        <f t="shared" si="4"/>
        <v>98.6883584311525</v>
      </c>
      <c r="O103" s="21">
        <v>2404.92</v>
      </c>
      <c r="P103" s="63">
        <f>M103</f>
        <v>180947</v>
      </c>
      <c r="Q103" s="21">
        <f t="shared" si="5"/>
        <v>98.6883584311525</v>
      </c>
    </row>
    <row r="104" spans="1:17" s="14" customFormat="1" ht="22.5" customHeight="1">
      <c r="A104" s="105" t="s">
        <v>122</v>
      </c>
      <c r="B104" s="105"/>
      <c r="C104" s="105"/>
      <c r="D104" s="16"/>
      <c r="E104" s="23" t="s">
        <v>16</v>
      </c>
      <c r="F104" s="23" t="s">
        <v>166</v>
      </c>
      <c r="G104" s="106" t="s">
        <v>167</v>
      </c>
      <c r="H104" s="106"/>
      <c r="I104" s="106" t="s">
        <v>168</v>
      </c>
      <c r="J104" s="106"/>
      <c r="K104" s="23" t="s">
        <v>123</v>
      </c>
      <c r="L104" s="21">
        <v>75000</v>
      </c>
      <c r="M104" s="21">
        <v>37068</v>
      </c>
      <c r="N104" s="63">
        <f t="shared" si="4"/>
        <v>49.424</v>
      </c>
      <c r="O104" s="21">
        <v>37932</v>
      </c>
      <c r="P104" s="63">
        <f>L104-4500</f>
        <v>70500</v>
      </c>
      <c r="Q104" s="21">
        <f t="shared" si="5"/>
        <v>94</v>
      </c>
    </row>
    <row r="105" spans="1:17" s="14" customFormat="1" ht="11.25" customHeight="1">
      <c r="A105" s="105" t="s">
        <v>169</v>
      </c>
      <c r="B105" s="105"/>
      <c r="C105" s="105"/>
      <c r="D105" s="16"/>
      <c r="E105" s="23" t="s">
        <v>16</v>
      </c>
      <c r="F105" s="23" t="s">
        <v>166</v>
      </c>
      <c r="G105" s="106" t="s">
        <v>170</v>
      </c>
      <c r="H105" s="106"/>
      <c r="I105" s="106" t="s">
        <v>171</v>
      </c>
      <c r="J105" s="106"/>
      <c r="K105" s="23" t="s">
        <v>172</v>
      </c>
      <c r="L105" s="21">
        <v>9716007</v>
      </c>
      <c r="M105" s="21">
        <v>7856201</v>
      </c>
      <c r="N105" s="63">
        <f t="shared" si="4"/>
        <v>80.8583299703263</v>
      </c>
      <c r="O105" s="21">
        <v>1859806</v>
      </c>
      <c r="P105" s="63">
        <f t="shared" si="6"/>
        <v>9716007</v>
      </c>
      <c r="Q105" s="21">
        <f t="shared" si="5"/>
        <v>100</v>
      </c>
    </row>
    <row r="106" spans="1:17" s="14" customFormat="1" ht="23.25" customHeight="1">
      <c r="A106" s="105" t="s">
        <v>122</v>
      </c>
      <c r="B106" s="105"/>
      <c r="C106" s="105"/>
      <c r="D106" s="16"/>
      <c r="E106" s="23" t="s">
        <v>16</v>
      </c>
      <c r="F106" s="23" t="s">
        <v>173</v>
      </c>
      <c r="G106" s="106" t="s">
        <v>149</v>
      </c>
      <c r="H106" s="106"/>
      <c r="I106" s="106" t="s">
        <v>174</v>
      </c>
      <c r="J106" s="106"/>
      <c r="K106" s="23" t="s">
        <v>123</v>
      </c>
      <c r="L106" s="21">
        <v>7800</v>
      </c>
      <c r="M106" s="21">
        <v>7800</v>
      </c>
      <c r="N106" s="63">
        <f t="shared" si="4"/>
        <v>100</v>
      </c>
      <c r="O106" s="20">
        <v>0</v>
      </c>
      <c r="P106" s="63">
        <f t="shared" si="6"/>
        <v>7800</v>
      </c>
      <c r="Q106" s="21">
        <f t="shared" si="5"/>
        <v>100</v>
      </c>
    </row>
    <row r="107" spans="1:17" s="14" customFormat="1" ht="21.75" customHeight="1">
      <c r="A107" s="105" t="s">
        <v>122</v>
      </c>
      <c r="B107" s="105"/>
      <c r="C107" s="105"/>
      <c r="D107" s="16"/>
      <c r="E107" s="23" t="s">
        <v>16</v>
      </c>
      <c r="F107" s="23" t="s">
        <v>173</v>
      </c>
      <c r="G107" s="106" t="s">
        <v>149</v>
      </c>
      <c r="H107" s="106"/>
      <c r="I107" s="106" t="s">
        <v>175</v>
      </c>
      <c r="J107" s="106"/>
      <c r="K107" s="23" t="s">
        <v>123</v>
      </c>
      <c r="L107" s="21">
        <v>20661</v>
      </c>
      <c r="M107" s="21">
        <v>20661</v>
      </c>
      <c r="N107" s="63">
        <f t="shared" si="4"/>
        <v>100</v>
      </c>
      <c r="O107" s="20">
        <v>0</v>
      </c>
      <c r="P107" s="63">
        <f t="shared" si="6"/>
        <v>20661</v>
      </c>
      <c r="Q107" s="21">
        <f t="shared" si="5"/>
        <v>100</v>
      </c>
    </row>
    <row r="108" spans="1:17" s="14" customFormat="1" ht="21.75" customHeight="1">
      <c r="A108" s="105" t="s">
        <v>176</v>
      </c>
      <c r="B108" s="105"/>
      <c r="C108" s="105"/>
      <c r="D108" s="16"/>
      <c r="E108" s="23" t="s">
        <v>16</v>
      </c>
      <c r="F108" s="23" t="s">
        <v>177</v>
      </c>
      <c r="G108" s="106" t="s">
        <v>178</v>
      </c>
      <c r="H108" s="106"/>
      <c r="I108" s="106" t="s">
        <v>179</v>
      </c>
      <c r="J108" s="106"/>
      <c r="K108" s="23" t="s">
        <v>180</v>
      </c>
      <c r="L108" s="21">
        <v>60000</v>
      </c>
      <c r="M108" s="21">
        <v>50000</v>
      </c>
      <c r="N108" s="63">
        <f t="shared" si="4"/>
        <v>83.33333333333334</v>
      </c>
      <c r="O108" s="21">
        <v>10000</v>
      </c>
      <c r="P108" s="63">
        <f t="shared" si="6"/>
        <v>60000</v>
      </c>
      <c r="Q108" s="21">
        <f t="shared" si="5"/>
        <v>100</v>
      </c>
    </row>
    <row r="109" spans="1:17" s="14" customFormat="1" ht="24" customHeight="1">
      <c r="A109" s="105" t="s">
        <v>122</v>
      </c>
      <c r="B109" s="105"/>
      <c r="C109" s="105"/>
      <c r="D109" s="16"/>
      <c r="E109" s="23" t="s">
        <v>16</v>
      </c>
      <c r="F109" s="23" t="s">
        <v>181</v>
      </c>
      <c r="G109" s="106" t="s">
        <v>182</v>
      </c>
      <c r="H109" s="106"/>
      <c r="I109" s="106" t="s">
        <v>183</v>
      </c>
      <c r="J109" s="106"/>
      <c r="K109" s="23" t="s">
        <v>123</v>
      </c>
      <c r="L109" s="21">
        <v>25000</v>
      </c>
      <c r="M109" s="21">
        <v>6020</v>
      </c>
      <c r="N109" s="63">
        <f t="shared" si="4"/>
        <v>24.08</v>
      </c>
      <c r="O109" s="21">
        <v>18980</v>
      </c>
      <c r="P109" s="63">
        <v>20000</v>
      </c>
      <c r="Q109" s="21">
        <f t="shared" si="5"/>
        <v>80</v>
      </c>
    </row>
    <row r="110" spans="1:17" s="14" customFormat="1" ht="33" customHeight="1">
      <c r="A110" s="109" t="s">
        <v>184</v>
      </c>
      <c r="B110" s="109"/>
      <c r="C110" s="109"/>
      <c r="D110" s="13">
        <v>450</v>
      </c>
      <c r="E110" s="102" t="s">
        <v>32</v>
      </c>
      <c r="F110" s="102"/>
      <c r="G110" s="102"/>
      <c r="H110" s="102"/>
      <c r="I110" s="102"/>
      <c r="J110" s="102"/>
      <c r="K110" s="102"/>
      <c r="L110" s="62">
        <f>-L117</f>
        <v>-102790.76999999955</v>
      </c>
      <c r="M110" s="21">
        <v>481486.46</v>
      </c>
      <c r="N110" s="64"/>
      <c r="O110" s="20">
        <v>0</v>
      </c>
      <c r="P110" s="21">
        <f>-P117</f>
        <v>-76490.76999999955</v>
      </c>
      <c r="Q110" s="21"/>
    </row>
    <row r="111" spans="1:17" ht="11.25" customHeight="1">
      <c r="A111" s="82" t="s">
        <v>5</v>
      </c>
      <c r="B111" s="82"/>
      <c r="C111" s="82"/>
      <c r="D111" s="59"/>
      <c r="E111" s="108"/>
      <c r="F111" s="108"/>
      <c r="G111" s="108"/>
      <c r="H111" s="108"/>
      <c r="I111" s="108"/>
      <c r="J111" s="108"/>
      <c r="K111" s="108"/>
      <c r="L111" s="59"/>
      <c r="M111" s="59"/>
      <c r="N111" s="59"/>
      <c r="O111" s="59"/>
      <c r="P111" s="59"/>
      <c r="Q111" s="59"/>
    </row>
    <row r="112" spans="1:17" ht="12" customHeight="1">
      <c r="A112" s="81" t="s">
        <v>185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2"/>
    </row>
    <row r="113" spans="1:17" ht="11.25" customHeight="1">
      <c r="A113" s="82"/>
      <c r="B113" s="82"/>
      <c r="C113" s="82"/>
      <c r="D113" s="2"/>
      <c r="E113" s="82"/>
      <c r="F113" s="82"/>
      <c r="G113" s="82"/>
      <c r="H113" s="82"/>
      <c r="I113" s="82"/>
      <c r="J113" s="82"/>
      <c r="K113" s="2"/>
      <c r="L113" s="2"/>
      <c r="M113" s="2"/>
      <c r="N113" s="2"/>
      <c r="O113" s="2"/>
      <c r="P113" s="2"/>
      <c r="Q113" s="2"/>
    </row>
    <row r="114" spans="1:17" ht="11.25" customHeight="1">
      <c r="A114" s="88" t="s">
        <v>27</v>
      </c>
      <c r="B114" s="88"/>
      <c r="C114" s="88"/>
      <c r="D114" s="92" t="s">
        <v>28</v>
      </c>
      <c r="E114" s="94" t="s">
        <v>186</v>
      </c>
      <c r="F114" s="94"/>
      <c r="G114" s="94"/>
      <c r="H114" s="94"/>
      <c r="I114" s="94"/>
      <c r="J114" s="94"/>
      <c r="K114" s="94"/>
      <c r="L114" s="92" t="s">
        <v>30</v>
      </c>
      <c r="M114" s="143" t="s">
        <v>212</v>
      </c>
      <c r="N114" s="69"/>
      <c r="O114" s="70"/>
      <c r="P114" s="137" t="s">
        <v>206</v>
      </c>
      <c r="Q114" s="11"/>
    </row>
    <row r="115" spans="1:17" ht="21.75" customHeight="1">
      <c r="A115" s="110"/>
      <c r="B115" s="111"/>
      <c r="C115" s="112"/>
      <c r="D115" s="113"/>
      <c r="E115" s="95"/>
      <c r="F115" s="96"/>
      <c r="G115" s="96"/>
      <c r="H115" s="96"/>
      <c r="I115" s="96"/>
      <c r="J115" s="96"/>
      <c r="K115" s="96"/>
      <c r="L115" s="113"/>
      <c r="M115" s="143"/>
      <c r="N115" s="71"/>
      <c r="O115" s="72"/>
      <c r="P115" s="138"/>
      <c r="Q115" s="12"/>
    </row>
    <row r="116" spans="1:17" ht="11.25" customHeight="1" thickBot="1">
      <c r="A116" s="118">
        <v>1</v>
      </c>
      <c r="B116" s="118"/>
      <c r="C116" s="118"/>
      <c r="D116" s="13">
        <v>2</v>
      </c>
      <c r="E116" s="100">
        <v>3</v>
      </c>
      <c r="F116" s="100"/>
      <c r="G116" s="100"/>
      <c r="H116" s="100"/>
      <c r="I116" s="100"/>
      <c r="J116" s="100"/>
      <c r="K116" s="100"/>
      <c r="L116" s="13">
        <v>4</v>
      </c>
      <c r="M116" s="13">
        <v>5</v>
      </c>
      <c r="N116" s="13">
        <v>6</v>
      </c>
      <c r="O116" s="13">
        <v>7</v>
      </c>
      <c r="P116" s="13">
        <v>8</v>
      </c>
      <c r="Q116" s="13">
        <v>9</v>
      </c>
    </row>
    <row r="117" spans="1:17" s="14" customFormat="1" ht="23.25" customHeight="1">
      <c r="A117" s="119" t="s">
        <v>187</v>
      </c>
      <c r="B117" s="119"/>
      <c r="C117" s="119"/>
      <c r="D117" s="24">
        <v>500</v>
      </c>
      <c r="E117" s="120" t="s">
        <v>32</v>
      </c>
      <c r="F117" s="120"/>
      <c r="G117" s="120"/>
      <c r="H117" s="120"/>
      <c r="I117" s="120"/>
      <c r="J117" s="120"/>
      <c r="K117" s="120"/>
      <c r="L117" s="79">
        <f>L122</f>
        <v>102790.76999999955</v>
      </c>
      <c r="M117" s="77">
        <v>-481486.46</v>
      </c>
      <c r="N117" s="78">
        <v>0</v>
      </c>
      <c r="O117" s="78">
        <v>0</v>
      </c>
      <c r="P117" s="77">
        <f>P122</f>
        <v>76490.76999999955</v>
      </c>
      <c r="Q117" s="26">
        <v>0</v>
      </c>
    </row>
    <row r="118" spans="1:17" ht="12" customHeight="1">
      <c r="A118" s="121" t="s">
        <v>33</v>
      </c>
      <c r="B118" s="121"/>
      <c r="C118" s="121"/>
      <c r="D118" s="15"/>
      <c r="E118" s="122"/>
      <c r="F118" s="122"/>
      <c r="G118" s="122"/>
      <c r="H118" s="122"/>
      <c r="I118" s="122"/>
      <c r="J118" s="122"/>
      <c r="K118" s="122"/>
      <c r="L118" s="27"/>
      <c r="M118" s="27"/>
      <c r="N118" s="27"/>
      <c r="O118" s="27"/>
      <c r="P118" s="27"/>
      <c r="Q118" s="28"/>
    </row>
    <row r="119" spans="1:17" s="14" customFormat="1" ht="23.25" customHeight="1">
      <c r="A119" s="114" t="s">
        <v>188</v>
      </c>
      <c r="B119" s="114"/>
      <c r="C119" s="114"/>
      <c r="D119" s="29">
        <v>520</v>
      </c>
      <c r="E119" s="115" t="s">
        <v>32</v>
      </c>
      <c r="F119" s="115"/>
      <c r="G119" s="115"/>
      <c r="H119" s="115"/>
      <c r="I119" s="115"/>
      <c r="J119" s="115"/>
      <c r="K119" s="115"/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2">
        <v>0</v>
      </c>
    </row>
    <row r="120" spans="1:17" ht="12" customHeight="1">
      <c r="A120" s="116" t="s">
        <v>189</v>
      </c>
      <c r="B120" s="116"/>
      <c r="C120" s="116"/>
      <c r="D120" s="25"/>
      <c r="E120" s="33"/>
      <c r="F120" s="34"/>
      <c r="G120" s="117"/>
      <c r="H120" s="117"/>
      <c r="I120" s="117"/>
      <c r="J120" s="34"/>
      <c r="K120" s="35"/>
      <c r="L120" s="36"/>
      <c r="M120" s="36"/>
      <c r="N120" s="36"/>
      <c r="O120" s="36"/>
      <c r="P120" s="36"/>
      <c r="Q120" s="37"/>
    </row>
    <row r="121" spans="1:17" s="14" customFormat="1" ht="12" customHeight="1">
      <c r="A121" s="127"/>
      <c r="B121" s="127"/>
      <c r="C121" s="127"/>
      <c r="D121" s="41"/>
      <c r="E121" s="17"/>
      <c r="F121" s="18"/>
      <c r="G121" s="128"/>
      <c r="H121" s="128"/>
      <c r="I121" s="128"/>
      <c r="J121" s="18"/>
      <c r="K121" s="19"/>
      <c r="L121" s="20">
        <v>0</v>
      </c>
      <c r="M121" s="42" t="s">
        <v>32</v>
      </c>
      <c r="N121" s="20">
        <v>0</v>
      </c>
      <c r="O121" s="20">
        <v>0</v>
      </c>
      <c r="P121" s="20">
        <v>0</v>
      </c>
      <c r="Q121" s="43" t="s">
        <v>32</v>
      </c>
    </row>
    <row r="122" spans="1:17" s="14" customFormat="1" ht="23.25" customHeight="1">
      <c r="A122" s="129" t="s">
        <v>190</v>
      </c>
      <c r="B122" s="129"/>
      <c r="C122" s="129"/>
      <c r="D122" s="38">
        <v>800</v>
      </c>
      <c r="E122" s="130" t="s">
        <v>32</v>
      </c>
      <c r="F122" s="130"/>
      <c r="G122" s="130"/>
      <c r="H122" s="130"/>
      <c r="I122" s="130"/>
      <c r="J122" s="130"/>
      <c r="K122" s="130"/>
      <c r="L122" s="58">
        <f>L123</f>
        <v>102790.76999999955</v>
      </c>
      <c r="M122" s="21">
        <v>-481486.46</v>
      </c>
      <c r="N122" s="20">
        <v>0</v>
      </c>
      <c r="O122" s="20">
        <v>0</v>
      </c>
      <c r="P122" s="21">
        <f>P123</f>
        <v>76490.76999999955</v>
      </c>
      <c r="Q122" s="44" t="s">
        <v>32</v>
      </c>
    </row>
    <row r="123" spans="1:17" s="14" customFormat="1" ht="42.75" customHeight="1">
      <c r="A123" s="135" t="s">
        <v>191</v>
      </c>
      <c r="B123" s="135"/>
      <c r="C123" s="135"/>
      <c r="D123" s="45">
        <v>810</v>
      </c>
      <c r="E123" s="130" t="s">
        <v>32</v>
      </c>
      <c r="F123" s="130"/>
      <c r="G123" s="130"/>
      <c r="H123" s="130"/>
      <c r="I123" s="130"/>
      <c r="J123" s="130"/>
      <c r="K123" s="130"/>
      <c r="L123" s="58">
        <f>L125--L126</f>
        <v>102790.76999999955</v>
      </c>
      <c r="M123" s="21">
        <v>-481486.46</v>
      </c>
      <c r="N123" s="20">
        <v>0</v>
      </c>
      <c r="O123" s="39" t="s">
        <v>32</v>
      </c>
      <c r="P123" s="21">
        <f>P125--P126</f>
        <v>76490.76999999955</v>
      </c>
      <c r="Q123" s="44" t="s">
        <v>32</v>
      </c>
    </row>
    <row r="124" spans="1:17" ht="12.75" customHeight="1">
      <c r="A124" s="123" t="s">
        <v>189</v>
      </c>
      <c r="B124" s="123"/>
      <c r="C124" s="123"/>
      <c r="D124" s="15"/>
      <c r="E124" s="124"/>
      <c r="F124" s="124"/>
      <c r="G124" s="124"/>
      <c r="H124" s="124"/>
      <c r="I124" s="124"/>
      <c r="J124" s="124"/>
      <c r="K124" s="124"/>
      <c r="L124" s="46"/>
      <c r="M124" s="47"/>
      <c r="N124" s="47"/>
      <c r="O124" s="46"/>
      <c r="P124" s="47"/>
      <c r="Q124" s="48"/>
    </row>
    <row r="125" spans="1:17" s="14" customFormat="1" ht="32.25" customHeight="1">
      <c r="A125" s="125" t="s">
        <v>192</v>
      </c>
      <c r="B125" s="125"/>
      <c r="C125" s="125"/>
      <c r="D125" s="29">
        <v>811</v>
      </c>
      <c r="E125" s="126" t="s">
        <v>32</v>
      </c>
      <c r="F125" s="126"/>
      <c r="G125" s="126"/>
      <c r="H125" s="126"/>
      <c r="I125" s="126"/>
      <c r="J125" s="126"/>
      <c r="K125" s="126"/>
      <c r="L125" s="57">
        <f>-L19</f>
        <v>-24671691.52</v>
      </c>
      <c r="M125" s="49">
        <v>-16622323.03</v>
      </c>
      <c r="N125" s="31">
        <v>0</v>
      </c>
      <c r="O125" s="30" t="s">
        <v>32</v>
      </c>
      <c r="P125" s="49">
        <f>-P19</f>
        <v>-24411881.23</v>
      </c>
      <c r="Q125" s="40" t="s">
        <v>32</v>
      </c>
    </row>
    <row r="126" spans="1:17" s="14" customFormat="1" ht="32.25" customHeight="1">
      <c r="A126" s="134" t="s">
        <v>193</v>
      </c>
      <c r="B126" s="134"/>
      <c r="C126" s="134"/>
      <c r="D126" s="29">
        <v>812</v>
      </c>
      <c r="E126" s="130" t="s">
        <v>32</v>
      </c>
      <c r="F126" s="130"/>
      <c r="G126" s="130"/>
      <c r="H126" s="130"/>
      <c r="I126" s="130"/>
      <c r="J126" s="130"/>
      <c r="K126" s="130"/>
      <c r="L126" s="58">
        <f>L63</f>
        <v>24774482.29</v>
      </c>
      <c r="M126" s="21">
        <v>16140836.57</v>
      </c>
      <c r="N126" s="20">
        <v>0</v>
      </c>
      <c r="O126" s="39" t="s">
        <v>32</v>
      </c>
      <c r="P126" s="21">
        <f>+P63</f>
        <v>24488372</v>
      </c>
      <c r="Q126" s="44" t="s">
        <v>32</v>
      </c>
    </row>
    <row r="127" spans="1:17" s="14" customFormat="1" ht="21.75" customHeight="1">
      <c r="A127" s="135" t="s">
        <v>194</v>
      </c>
      <c r="B127" s="135"/>
      <c r="C127" s="135"/>
      <c r="D127" s="29">
        <v>820</v>
      </c>
      <c r="E127" s="130" t="s">
        <v>32</v>
      </c>
      <c r="F127" s="130"/>
      <c r="G127" s="130"/>
      <c r="H127" s="130"/>
      <c r="I127" s="130"/>
      <c r="J127" s="130"/>
      <c r="K127" s="130"/>
      <c r="L127" s="39" t="s">
        <v>32</v>
      </c>
      <c r="M127" s="39" t="s">
        <v>32</v>
      </c>
      <c r="N127" s="20">
        <v>0</v>
      </c>
      <c r="O127" s="20">
        <v>0</v>
      </c>
      <c r="P127" s="20">
        <v>0</v>
      </c>
      <c r="Q127" s="44" t="s">
        <v>32</v>
      </c>
    </row>
    <row r="128" spans="1:17" ht="12" customHeight="1">
      <c r="A128" s="123" t="s">
        <v>33</v>
      </c>
      <c r="B128" s="123"/>
      <c r="C128" s="123"/>
      <c r="D128" s="15"/>
      <c r="E128" s="136"/>
      <c r="F128" s="136"/>
      <c r="G128" s="136"/>
      <c r="H128" s="136"/>
      <c r="I128" s="136"/>
      <c r="J128" s="136"/>
      <c r="K128" s="136"/>
      <c r="L128" s="46"/>
      <c r="M128" s="46"/>
      <c r="N128" s="47"/>
      <c r="O128" s="47"/>
      <c r="P128" s="47"/>
      <c r="Q128" s="48"/>
    </row>
    <row r="129" spans="1:17" s="14" customFormat="1" ht="21.75" customHeight="1">
      <c r="A129" s="125" t="s">
        <v>195</v>
      </c>
      <c r="B129" s="125"/>
      <c r="C129" s="125"/>
      <c r="D129" s="29">
        <v>821</v>
      </c>
      <c r="E129" s="126" t="s">
        <v>32</v>
      </c>
      <c r="F129" s="126"/>
      <c r="G129" s="126"/>
      <c r="H129" s="126"/>
      <c r="I129" s="126"/>
      <c r="J129" s="126"/>
      <c r="K129" s="126"/>
      <c r="L129" s="30" t="s">
        <v>32</v>
      </c>
      <c r="M129" s="30" t="s">
        <v>32</v>
      </c>
      <c r="N129" s="31">
        <v>0</v>
      </c>
      <c r="O129" s="31">
        <v>0</v>
      </c>
      <c r="P129" s="31">
        <v>0</v>
      </c>
      <c r="Q129" s="40" t="s">
        <v>32</v>
      </c>
    </row>
    <row r="130" spans="1:17" s="14" customFormat="1" ht="21.75" customHeight="1" thickBot="1">
      <c r="A130" s="134" t="s">
        <v>196</v>
      </c>
      <c r="B130" s="134"/>
      <c r="C130" s="134"/>
      <c r="D130" s="50">
        <v>822</v>
      </c>
      <c r="E130" s="141" t="s">
        <v>32</v>
      </c>
      <c r="F130" s="141"/>
      <c r="G130" s="141"/>
      <c r="H130" s="141"/>
      <c r="I130" s="141"/>
      <c r="J130" s="141"/>
      <c r="K130" s="141"/>
      <c r="L130" s="51" t="s">
        <v>32</v>
      </c>
      <c r="M130" s="51" t="s">
        <v>32</v>
      </c>
      <c r="N130" s="52">
        <v>0</v>
      </c>
      <c r="O130" s="52">
        <v>0</v>
      </c>
      <c r="P130" s="52">
        <v>0</v>
      </c>
      <c r="Q130" s="53" t="s">
        <v>32</v>
      </c>
    </row>
    <row r="131" spans="1:17" ht="11.25" customHeight="1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</row>
    <row r="132" spans="1:17" ht="39.75" customHeight="1">
      <c r="A132" s="68" t="s">
        <v>211</v>
      </c>
      <c r="B132" s="54"/>
      <c r="C132" s="54"/>
      <c r="D132" s="2"/>
      <c r="E132" s="144" t="s">
        <v>203</v>
      </c>
      <c r="F132" s="144"/>
      <c r="G132" s="144"/>
      <c r="H132" s="144"/>
      <c r="I132" s="144"/>
      <c r="J132" s="144"/>
      <c r="K132" s="2"/>
      <c r="L132" s="145"/>
      <c r="M132" s="146"/>
      <c r="N132" s="131"/>
      <c r="O132" s="65"/>
      <c r="P132" s="66"/>
      <c r="Q132" s="66"/>
    </row>
    <row r="133" spans="1:17" ht="11.25" customHeight="1">
      <c r="A133" s="2" t="s">
        <v>5</v>
      </c>
      <c r="B133" s="55"/>
      <c r="C133" s="56" t="s">
        <v>197</v>
      </c>
      <c r="D133" s="2" t="s">
        <v>5</v>
      </c>
      <c r="E133" s="133" t="s">
        <v>198</v>
      </c>
      <c r="F133" s="133"/>
      <c r="G133" s="133"/>
      <c r="H133" s="133"/>
      <c r="I133" s="133"/>
      <c r="J133" s="133"/>
      <c r="K133" s="2" t="s">
        <v>5</v>
      </c>
      <c r="L133" s="146"/>
      <c r="M133" s="146"/>
      <c r="N133" s="132"/>
      <c r="O133" s="73"/>
      <c r="P133" s="74"/>
      <c r="Q133" s="66"/>
    </row>
    <row r="134" spans="1:17" ht="11.25" customHeight="1">
      <c r="A134" s="2"/>
      <c r="B134" s="2"/>
      <c r="C134" s="2"/>
      <c r="D134" s="2"/>
      <c r="E134" s="82"/>
      <c r="F134" s="82"/>
      <c r="G134" s="82"/>
      <c r="H134" s="82"/>
      <c r="I134" s="82"/>
      <c r="J134" s="82"/>
      <c r="K134" s="2"/>
      <c r="L134" s="2"/>
      <c r="M134" s="2"/>
      <c r="N134" s="67"/>
      <c r="O134" s="65"/>
      <c r="P134" s="139"/>
      <c r="Q134" s="139"/>
    </row>
    <row r="135" spans="1:17" ht="12" customHeight="1">
      <c r="A135" s="54" t="s">
        <v>199</v>
      </c>
      <c r="B135" s="54"/>
      <c r="C135" s="54"/>
      <c r="D135" s="2"/>
      <c r="E135" s="140" t="s">
        <v>200</v>
      </c>
      <c r="F135" s="140"/>
      <c r="G135" s="140"/>
      <c r="H135" s="140"/>
      <c r="I135" s="140"/>
      <c r="J135" s="140"/>
      <c r="K135" s="2"/>
      <c r="L135" s="2"/>
      <c r="M135" s="75"/>
      <c r="N135" s="2"/>
      <c r="O135" s="2"/>
      <c r="P135" s="2"/>
      <c r="Q135" s="2"/>
    </row>
    <row r="136" spans="1:17" ht="11.25" customHeight="1">
      <c r="A136" s="2"/>
      <c r="B136" s="2"/>
      <c r="C136" s="56" t="s">
        <v>197</v>
      </c>
      <c r="D136" s="2" t="s">
        <v>5</v>
      </c>
      <c r="E136" s="133" t="s">
        <v>198</v>
      </c>
      <c r="F136" s="133"/>
      <c r="G136" s="133"/>
      <c r="H136" s="133"/>
      <c r="I136" s="133"/>
      <c r="J136" s="133"/>
      <c r="K136" s="2"/>
      <c r="L136" s="2"/>
      <c r="M136" s="2"/>
      <c r="N136" s="2"/>
      <c r="O136" s="2"/>
      <c r="P136" s="2"/>
      <c r="Q136" s="2"/>
    </row>
    <row r="137" spans="1:17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76"/>
      <c r="N137" s="2"/>
      <c r="O137" s="2"/>
      <c r="P137" s="2"/>
      <c r="Q137" s="2"/>
    </row>
    <row r="138" spans="1:17" ht="11.25" customHeight="1">
      <c r="A138" s="142"/>
      <c r="B138" s="142"/>
      <c r="C138" s="142"/>
      <c r="D138" s="2"/>
      <c r="E138" s="82"/>
      <c r="F138" s="82"/>
      <c r="G138" s="82"/>
      <c r="H138" s="82"/>
      <c r="I138" s="82"/>
      <c r="J138" s="82"/>
      <c r="K138" s="2"/>
      <c r="L138" s="2"/>
      <c r="M138" s="2"/>
      <c r="N138" s="2"/>
      <c r="O138" s="76"/>
      <c r="P138" s="2"/>
      <c r="Q138" s="2"/>
    </row>
    <row r="139" spans="1:17" ht="11.25" customHeight="1">
      <c r="A139" s="2" t="s">
        <v>5</v>
      </c>
      <c r="B139" s="55"/>
      <c r="C139" s="2"/>
      <c r="D139" s="2"/>
      <c r="E139" s="82"/>
      <c r="F139" s="82"/>
      <c r="G139" s="82"/>
      <c r="H139" s="82"/>
      <c r="I139" s="82"/>
      <c r="J139" s="82"/>
      <c r="K139" s="2" t="s">
        <v>5</v>
      </c>
      <c r="L139" s="2"/>
      <c r="M139" s="2"/>
      <c r="N139" s="2"/>
      <c r="O139" s="2"/>
      <c r="P139" s="2"/>
      <c r="Q139" s="2"/>
    </row>
    <row r="140" spans="1:17" ht="11.25" customHeight="1">
      <c r="A140" s="82"/>
      <c r="B140" s="82"/>
      <c r="C140" s="82"/>
      <c r="D140" s="2"/>
      <c r="E140" s="82"/>
      <c r="F140" s="82"/>
      <c r="G140" s="82"/>
      <c r="H140" s="82"/>
      <c r="I140" s="82"/>
      <c r="J140" s="82"/>
      <c r="K140" s="2"/>
      <c r="L140" s="2"/>
      <c r="M140" s="2"/>
      <c r="N140" s="2"/>
      <c r="O140" s="2"/>
      <c r="P140" s="2"/>
      <c r="Q140" s="2"/>
    </row>
  </sheetData>
  <sheetProtection/>
  <mergeCells count="318">
    <mergeCell ref="A138:C138"/>
    <mergeCell ref="E138:J138"/>
    <mergeCell ref="E139:J139"/>
    <mergeCell ref="A140:C140"/>
    <mergeCell ref="E140:J140"/>
    <mergeCell ref="M114:M115"/>
    <mergeCell ref="E132:J132"/>
    <mergeCell ref="L132:M133"/>
    <mergeCell ref="A123:C123"/>
    <mergeCell ref="E123:K123"/>
    <mergeCell ref="E134:J134"/>
    <mergeCell ref="P134:Q134"/>
    <mergeCell ref="E135:J135"/>
    <mergeCell ref="E136:J136"/>
    <mergeCell ref="A129:C129"/>
    <mergeCell ref="E129:K129"/>
    <mergeCell ref="A130:C130"/>
    <mergeCell ref="E130:K130"/>
    <mergeCell ref="A131:Q131"/>
    <mergeCell ref="N132:N133"/>
    <mergeCell ref="E133:J133"/>
    <mergeCell ref="A126:C126"/>
    <mergeCell ref="E126:K126"/>
    <mergeCell ref="A127:C127"/>
    <mergeCell ref="E127:K127"/>
    <mergeCell ref="A128:C128"/>
    <mergeCell ref="E128:K128"/>
    <mergeCell ref="A124:C124"/>
    <mergeCell ref="E124:K124"/>
    <mergeCell ref="A125:C125"/>
    <mergeCell ref="E125:K125"/>
    <mergeCell ref="A121:C121"/>
    <mergeCell ref="G121:I121"/>
    <mergeCell ref="A122:C122"/>
    <mergeCell ref="E122:K122"/>
    <mergeCell ref="A119:C119"/>
    <mergeCell ref="E119:K119"/>
    <mergeCell ref="A120:C120"/>
    <mergeCell ref="G120:I120"/>
    <mergeCell ref="A116:C116"/>
    <mergeCell ref="E116:K116"/>
    <mergeCell ref="A117:C117"/>
    <mergeCell ref="E117:K117"/>
    <mergeCell ref="A118:C118"/>
    <mergeCell ref="E118:K118"/>
    <mergeCell ref="A112:P112"/>
    <mergeCell ref="A113:C113"/>
    <mergeCell ref="E113:J113"/>
    <mergeCell ref="A114:C115"/>
    <mergeCell ref="D114:D115"/>
    <mergeCell ref="E114:K115"/>
    <mergeCell ref="L114:L115"/>
    <mergeCell ref="P114:P115"/>
    <mergeCell ref="A109:C109"/>
    <mergeCell ref="G109:H109"/>
    <mergeCell ref="I109:J109"/>
    <mergeCell ref="A110:C110"/>
    <mergeCell ref="E110:K110"/>
    <mergeCell ref="A111:C111"/>
    <mergeCell ref="E111:K111"/>
    <mergeCell ref="A107:C107"/>
    <mergeCell ref="G107:H107"/>
    <mergeCell ref="I107:J107"/>
    <mergeCell ref="A108:C108"/>
    <mergeCell ref="G108:H108"/>
    <mergeCell ref="I108:J108"/>
    <mergeCell ref="A105:C105"/>
    <mergeCell ref="G105:H105"/>
    <mergeCell ref="I105:J105"/>
    <mergeCell ref="A106:C106"/>
    <mergeCell ref="G106:H106"/>
    <mergeCell ref="I106:J106"/>
    <mergeCell ref="A103:C103"/>
    <mergeCell ref="G103:H103"/>
    <mergeCell ref="I103:J103"/>
    <mergeCell ref="A104:C104"/>
    <mergeCell ref="G104:H104"/>
    <mergeCell ref="I104:J104"/>
    <mergeCell ref="A101:C101"/>
    <mergeCell ref="G101:H101"/>
    <mergeCell ref="I101:J101"/>
    <mergeCell ref="A102:C102"/>
    <mergeCell ref="G102:H102"/>
    <mergeCell ref="I102:J102"/>
    <mergeCell ref="A99:C99"/>
    <mergeCell ref="G99:H99"/>
    <mergeCell ref="I99:J99"/>
    <mergeCell ref="A100:C100"/>
    <mergeCell ref="G100:H100"/>
    <mergeCell ref="I100:J100"/>
    <mergeCell ref="A97:C97"/>
    <mergeCell ref="G97:H97"/>
    <mergeCell ref="I97:J97"/>
    <mergeCell ref="A98:C98"/>
    <mergeCell ref="G98:H98"/>
    <mergeCell ref="I98:J98"/>
    <mergeCell ref="A95:C95"/>
    <mergeCell ref="G95:H95"/>
    <mergeCell ref="I95:J95"/>
    <mergeCell ref="A96:C96"/>
    <mergeCell ref="G96:H96"/>
    <mergeCell ref="I96:J96"/>
    <mergeCell ref="A93:C93"/>
    <mergeCell ref="G93:H93"/>
    <mergeCell ref="I93:J93"/>
    <mergeCell ref="A94:C94"/>
    <mergeCell ref="G94:H94"/>
    <mergeCell ref="I94:J94"/>
    <mergeCell ref="A91:C91"/>
    <mergeCell ref="G91:H91"/>
    <mergeCell ref="I91:J91"/>
    <mergeCell ref="A92:C92"/>
    <mergeCell ref="G92:H92"/>
    <mergeCell ref="I92:J92"/>
    <mergeCell ref="A89:C89"/>
    <mergeCell ref="G89:H89"/>
    <mergeCell ref="I89:J89"/>
    <mergeCell ref="A90:C90"/>
    <mergeCell ref="G90:H90"/>
    <mergeCell ref="I90:J90"/>
    <mergeCell ref="A87:C87"/>
    <mergeCell ref="G87:H87"/>
    <mergeCell ref="I87:J87"/>
    <mergeCell ref="A88:C88"/>
    <mergeCell ref="G88:H88"/>
    <mergeCell ref="I88:J88"/>
    <mergeCell ref="A85:C85"/>
    <mergeCell ref="G85:H85"/>
    <mergeCell ref="I85:J85"/>
    <mergeCell ref="A86:C86"/>
    <mergeCell ref="G86:H86"/>
    <mergeCell ref="I86:J86"/>
    <mergeCell ref="A83:C83"/>
    <mergeCell ref="G83:H83"/>
    <mergeCell ref="I83:J83"/>
    <mergeCell ref="A84:C84"/>
    <mergeCell ref="G84:H84"/>
    <mergeCell ref="I84:J84"/>
    <mergeCell ref="A81:C81"/>
    <mergeCell ref="G81:H81"/>
    <mergeCell ref="I81:J81"/>
    <mergeCell ref="A82:C82"/>
    <mergeCell ref="G82:H82"/>
    <mergeCell ref="I82:J82"/>
    <mergeCell ref="A79:C79"/>
    <mergeCell ref="G79:H79"/>
    <mergeCell ref="I79:J79"/>
    <mergeCell ref="A80:C80"/>
    <mergeCell ref="G80:H80"/>
    <mergeCell ref="I80:J80"/>
    <mergeCell ref="A77:C77"/>
    <mergeCell ref="G77:H77"/>
    <mergeCell ref="I77:J77"/>
    <mergeCell ref="A78:C78"/>
    <mergeCell ref="G78:H78"/>
    <mergeCell ref="I78:J78"/>
    <mergeCell ref="A75:C75"/>
    <mergeCell ref="G75:H75"/>
    <mergeCell ref="I75:J75"/>
    <mergeCell ref="A76:C76"/>
    <mergeCell ref="G76:H76"/>
    <mergeCell ref="I76:J76"/>
    <mergeCell ref="A73:C73"/>
    <mergeCell ref="G73:H73"/>
    <mergeCell ref="I73:J73"/>
    <mergeCell ref="A74:C74"/>
    <mergeCell ref="G74:H74"/>
    <mergeCell ref="I74:J74"/>
    <mergeCell ref="A71:C71"/>
    <mergeCell ref="G71:H71"/>
    <mergeCell ref="I71:J71"/>
    <mergeCell ref="A72:C72"/>
    <mergeCell ref="G72:H72"/>
    <mergeCell ref="I72:J72"/>
    <mergeCell ref="A69:C69"/>
    <mergeCell ref="G69:H69"/>
    <mergeCell ref="I69:J69"/>
    <mergeCell ref="A70:C70"/>
    <mergeCell ref="G70:H70"/>
    <mergeCell ref="I70:J70"/>
    <mergeCell ref="A67:C67"/>
    <mergeCell ref="G67:H67"/>
    <mergeCell ref="I67:J67"/>
    <mergeCell ref="A68:C68"/>
    <mergeCell ref="G68:H68"/>
    <mergeCell ref="I68:J68"/>
    <mergeCell ref="A65:C65"/>
    <mergeCell ref="G65:H65"/>
    <mergeCell ref="I65:J65"/>
    <mergeCell ref="A66:C66"/>
    <mergeCell ref="G66:H66"/>
    <mergeCell ref="I66:J66"/>
    <mergeCell ref="A62:C62"/>
    <mergeCell ref="E62:K62"/>
    <mergeCell ref="A63:C63"/>
    <mergeCell ref="E63:K63"/>
    <mergeCell ref="A64:C64"/>
    <mergeCell ref="G64:H64"/>
    <mergeCell ref="I64:J64"/>
    <mergeCell ref="A58:Q58"/>
    <mergeCell ref="A59:C59"/>
    <mergeCell ref="E59:J59"/>
    <mergeCell ref="A60:C61"/>
    <mergeCell ref="D60:D61"/>
    <mergeCell ref="E60:K61"/>
    <mergeCell ref="L60:L61"/>
    <mergeCell ref="M60:M61"/>
    <mergeCell ref="N60:N61"/>
    <mergeCell ref="Q60:Q61"/>
    <mergeCell ref="A54:C54"/>
    <mergeCell ref="F54:I54"/>
    <mergeCell ref="A55:C55"/>
    <mergeCell ref="F55:I55"/>
    <mergeCell ref="A56:C56"/>
    <mergeCell ref="E56:J56"/>
    <mergeCell ref="O60:O61"/>
    <mergeCell ref="P60:P61"/>
    <mergeCell ref="A51:C51"/>
    <mergeCell ref="F51:I51"/>
    <mergeCell ref="A52:C52"/>
    <mergeCell ref="F52:I52"/>
    <mergeCell ref="A53:C53"/>
    <mergeCell ref="F53:I53"/>
    <mergeCell ref="A48:C48"/>
    <mergeCell ref="F48:I48"/>
    <mergeCell ref="A49:C49"/>
    <mergeCell ref="F49:I49"/>
    <mergeCell ref="A50:C50"/>
    <mergeCell ref="F50:I50"/>
    <mergeCell ref="A45:C45"/>
    <mergeCell ref="F45:I45"/>
    <mergeCell ref="A46:C46"/>
    <mergeCell ref="F46:I46"/>
    <mergeCell ref="A47:C47"/>
    <mergeCell ref="F47:I47"/>
    <mergeCell ref="A42:C42"/>
    <mergeCell ref="F42:I42"/>
    <mergeCell ref="A43:C43"/>
    <mergeCell ref="F43:I43"/>
    <mergeCell ref="A44:C44"/>
    <mergeCell ref="F44:I44"/>
    <mergeCell ref="A39:C39"/>
    <mergeCell ref="F39:I39"/>
    <mergeCell ref="A40:C40"/>
    <mergeCell ref="F40:I40"/>
    <mergeCell ref="A41:C41"/>
    <mergeCell ref="F41:I41"/>
    <mergeCell ref="A36:C36"/>
    <mergeCell ref="F36:I36"/>
    <mergeCell ref="A37:C37"/>
    <mergeCell ref="F37:I37"/>
    <mergeCell ref="A38:C38"/>
    <mergeCell ref="F38:I38"/>
    <mergeCell ref="A33:C33"/>
    <mergeCell ref="F33:I33"/>
    <mergeCell ref="A34:C34"/>
    <mergeCell ref="F34:I34"/>
    <mergeCell ref="A35:C35"/>
    <mergeCell ref="F35:I35"/>
    <mergeCell ref="A30:C30"/>
    <mergeCell ref="F30:I30"/>
    <mergeCell ref="A31:C31"/>
    <mergeCell ref="F31:I31"/>
    <mergeCell ref="A32:C32"/>
    <mergeCell ref="F32:I32"/>
    <mergeCell ref="A27:C27"/>
    <mergeCell ref="F27:I27"/>
    <mergeCell ref="A28:C28"/>
    <mergeCell ref="F28:I28"/>
    <mergeCell ref="A29:C29"/>
    <mergeCell ref="F29:I29"/>
    <mergeCell ref="A24:C24"/>
    <mergeCell ref="F24:I24"/>
    <mergeCell ref="A25:C25"/>
    <mergeCell ref="F25:I25"/>
    <mergeCell ref="A26:C26"/>
    <mergeCell ref="F26:I26"/>
    <mergeCell ref="A21:C21"/>
    <mergeCell ref="F21:I21"/>
    <mergeCell ref="A22:C22"/>
    <mergeCell ref="F22:I22"/>
    <mergeCell ref="A23:C23"/>
    <mergeCell ref="F23:I23"/>
    <mergeCell ref="A18:C18"/>
    <mergeCell ref="E18:K18"/>
    <mergeCell ref="A19:C19"/>
    <mergeCell ref="E19:K19"/>
    <mergeCell ref="A20:C20"/>
    <mergeCell ref="F20:I20"/>
    <mergeCell ref="A14:Q14"/>
    <mergeCell ref="A16:C17"/>
    <mergeCell ref="D16:D17"/>
    <mergeCell ref="E16:K17"/>
    <mergeCell ref="L16:L17"/>
    <mergeCell ref="M16:M17"/>
    <mergeCell ref="N16:N17"/>
    <mergeCell ref="O16:O17"/>
    <mergeCell ref="P16:P17"/>
    <mergeCell ref="Q16:Q17"/>
    <mergeCell ref="A10:C10"/>
    <mergeCell ref="E10:J10"/>
    <mergeCell ref="K10:O10"/>
    <mergeCell ref="E11:J11"/>
    <mergeCell ref="B12:C12"/>
    <mergeCell ref="A13:C13"/>
    <mergeCell ref="A6:C6"/>
    <mergeCell ref="E6:J6"/>
    <mergeCell ref="K6:L6"/>
    <mergeCell ref="E7:J7"/>
    <mergeCell ref="A8:J8"/>
    <mergeCell ref="K8:O9"/>
    <mergeCell ref="A9:J9"/>
    <mergeCell ref="A1:P1"/>
    <mergeCell ref="Q1:Q3"/>
    <mergeCell ref="A2:P2"/>
    <mergeCell ref="A3:P3"/>
    <mergeCell ref="A4:P4"/>
    <mergeCell ref="A5:O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6" r:id="rId1"/>
  <rowBreaks count="2" manualBreakCount="2">
    <brk id="57" max="0" man="1"/>
    <brk id="11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2021-11-07T05:47:40Z</cp:lastPrinted>
  <dcterms:created xsi:type="dcterms:W3CDTF">2021-11-01T07:29:32Z</dcterms:created>
  <dcterms:modified xsi:type="dcterms:W3CDTF">2021-11-11T04:41:45Z</dcterms:modified>
  <cp:category/>
  <cp:version/>
  <cp:contentType/>
  <cp:contentStatus/>
  <cp:revision>1</cp:revision>
</cp:coreProperties>
</file>