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1400" windowHeight="2235" tabRatio="0" activeTab="0"/>
  </bookViews>
  <sheets>
    <sheet name="TDSheet" sheetId="1" r:id="rId1"/>
  </sheets>
  <definedNames>
    <definedName name="_xlnm._FilterDatabase" localSheetId="0" hidden="1">'TDSheet'!$E$4:$N$144</definedName>
  </definedNames>
  <calcPr fullCalcOnLoad="1"/>
</workbook>
</file>

<file path=xl/sharedStrings.xml><?xml version="1.0" encoding="utf-8"?>
<sst xmlns="http://schemas.openxmlformats.org/spreadsheetml/2006/main" count="931" uniqueCount="197">
  <si>
    <t xml:space="preserve"> </t>
  </si>
  <si>
    <t>552</t>
  </si>
  <si>
    <t>11</t>
  </si>
  <si>
    <t>Расходы бюджета — всего</t>
  </si>
  <si>
    <t>Заработная плата</t>
  </si>
  <si>
    <t>0102</t>
  </si>
  <si>
    <t>901</t>
  </si>
  <si>
    <t>80</t>
  </si>
  <si>
    <t>25</t>
  </si>
  <si>
    <t>121</t>
  </si>
  <si>
    <t>211</t>
  </si>
  <si>
    <t>Начисления на выплаты по оплате труда</t>
  </si>
  <si>
    <t>213</t>
  </si>
  <si>
    <t>122</t>
  </si>
  <si>
    <t>212</t>
  </si>
  <si>
    <t>21</t>
  </si>
  <si>
    <t>222</t>
  </si>
  <si>
    <t>226</t>
  </si>
  <si>
    <t>Услуги связи</t>
  </si>
  <si>
    <t>244</t>
  </si>
  <si>
    <t>221</t>
  </si>
  <si>
    <t>0104</t>
  </si>
  <si>
    <t>223</t>
  </si>
  <si>
    <t>224</t>
  </si>
  <si>
    <t>225</t>
  </si>
  <si>
    <t>852</t>
  </si>
  <si>
    <t>0111</t>
  </si>
  <si>
    <t>870</t>
  </si>
  <si>
    <t>0113</t>
  </si>
  <si>
    <t>013</t>
  </si>
  <si>
    <t>02</t>
  </si>
  <si>
    <t>75</t>
  </si>
  <si>
    <t>14</t>
  </si>
  <si>
    <t>22</t>
  </si>
  <si>
    <t>23</t>
  </si>
  <si>
    <t>0203</t>
  </si>
  <si>
    <t>902</t>
  </si>
  <si>
    <t>51</t>
  </si>
  <si>
    <t>18</t>
  </si>
  <si>
    <t>0310</t>
  </si>
  <si>
    <t>014</t>
  </si>
  <si>
    <t>82</t>
  </si>
  <si>
    <t>0314</t>
  </si>
  <si>
    <t>015</t>
  </si>
  <si>
    <t>05</t>
  </si>
  <si>
    <t>0409</t>
  </si>
  <si>
    <t>13</t>
  </si>
  <si>
    <t>016</t>
  </si>
  <si>
    <t>81</t>
  </si>
  <si>
    <t>03</t>
  </si>
  <si>
    <t>0502</t>
  </si>
  <si>
    <t>011</t>
  </si>
  <si>
    <t>0503</t>
  </si>
  <si>
    <t>15</t>
  </si>
  <si>
    <t>16</t>
  </si>
  <si>
    <t>0801</t>
  </si>
  <si>
    <t>021</t>
  </si>
  <si>
    <t>64</t>
  </si>
  <si>
    <t>0909</t>
  </si>
  <si>
    <t>55</t>
  </si>
  <si>
    <t>1105</t>
  </si>
  <si>
    <t>022</t>
  </si>
  <si>
    <t>(подпись)</t>
  </si>
  <si>
    <t>(расшифровка подписи)</t>
  </si>
  <si>
    <t>Главный бухгалтер</t>
  </si>
  <si>
    <t>Глава</t>
  </si>
  <si>
    <t>Администрация</t>
  </si>
  <si>
    <t>Содержание дорог</t>
  </si>
  <si>
    <t>Спортивные мероприятия</t>
  </si>
  <si>
    <t>Аккарицидная обработка</t>
  </si>
  <si>
    <t>Праздничные мероприятия</t>
  </si>
  <si>
    <t>Благоустройство</t>
  </si>
  <si>
    <t>Административная комиссия</t>
  </si>
  <si>
    <t>Содержание уличного освещения</t>
  </si>
  <si>
    <t>Подарочные наборы, сувениры</t>
  </si>
  <si>
    <t>Услуги по обработке за счет краевого бюджета</t>
  </si>
  <si>
    <t>Приобретение  материалов</t>
  </si>
  <si>
    <t>Суточные, командировочные расходы,</t>
  </si>
  <si>
    <t>Антикоррупционная деятельность</t>
  </si>
  <si>
    <t>Условно утвержденные расходы</t>
  </si>
  <si>
    <t>06</t>
  </si>
  <si>
    <t>Арендная плата за пользование модемом</t>
  </si>
  <si>
    <t>Содержание дорог за счет местного бюджета</t>
  </si>
  <si>
    <t>Услуги по обработке м.б.</t>
  </si>
  <si>
    <t xml:space="preserve"> Наименование показателя по расходам </t>
  </si>
  <si>
    <t>S4</t>
  </si>
  <si>
    <t>Софинансирование пожарки</t>
  </si>
  <si>
    <t>Устройство минер полос</t>
  </si>
  <si>
    <t>Установка указателей гидрантов</t>
  </si>
  <si>
    <t>Пожарка краевые средства</t>
  </si>
  <si>
    <t>S5</t>
  </si>
  <si>
    <t>Бюджет муниципального образования поселок Большая Ирба</t>
  </si>
  <si>
    <t>Командировочные расходы-Суточные</t>
  </si>
  <si>
    <t>Командировочные расходы-Транспортные услуги</t>
  </si>
  <si>
    <t>Командировочные расходы- проживание</t>
  </si>
  <si>
    <t>Резервный фонд</t>
  </si>
  <si>
    <t>Членские взносы в Совет МО</t>
  </si>
  <si>
    <t>Другие общегосударственные расходы</t>
  </si>
  <si>
    <t>Транспортные услуги по доставке безродных</t>
  </si>
  <si>
    <t>Тех.обслуж, текущие ремонты муниц имущества, Ленина16,Ленина 5</t>
  </si>
  <si>
    <t>00</t>
  </si>
  <si>
    <t>0</t>
  </si>
  <si>
    <t xml:space="preserve">                                             С.Р.Бланк</t>
  </si>
  <si>
    <t>Подарочные наборы, сувениры,</t>
  </si>
  <si>
    <t>Экстримизм, терроризм,коррупция</t>
  </si>
  <si>
    <t>Передача полномочий на культуру</t>
  </si>
  <si>
    <t>Работы по содержанию колонок, водокачки</t>
  </si>
  <si>
    <t>приобретение материалов</t>
  </si>
  <si>
    <t>Тех.обслуживание, текущие ремонты администрации, ремонт комп.техники</t>
  </si>
  <si>
    <t xml:space="preserve"> Страховка автомобиля</t>
  </si>
  <si>
    <t>Гос.пошлина</t>
  </si>
  <si>
    <t xml:space="preserve">    Исполнение судебных решений (возмещение морального вреда)</t>
  </si>
  <si>
    <t>Гос. Пошлина и сборы с-но зак-ва РФ</t>
  </si>
  <si>
    <t>Приобретение  материалов, канцтоваров</t>
  </si>
  <si>
    <t>Пенсия за выслугу лет</t>
  </si>
  <si>
    <t>Приобретение  ГСМ, масла</t>
  </si>
  <si>
    <t>Бол.лист3 дня за счет работодателя</t>
  </si>
  <si>
    <t xml:space="preserve">Коммунальные услуги (тепло) муниципального имущества не переданного в аренду Ленина 16 </t>
  </si>
  <si>
    <t xml:space="preserve">Проведение мероприятий </t>
  </si>
  <si>
    <t>Уличное освещение -электроэнергия</t>
  </si>
  <si>
    <t>Работы по содержанию сетей уличного освещения-ремонты</t>
  </si>
  <si>
    <t>Ремонт,обслуживание пожарной сигнализации,</t>
  </si>
  <si>
    <t>Больничный лист за счет работодателя</t>
  </si>
  <si>
    <t>Освещение Новогодней ёлки</t>
  </si>
  <si>
    <t>Приобретение хозтовары, канцтовары,запчасти</t>
  </si>
  <si>
    <t>Исправительные работы:Уборка и уход за территорией,</t>
  </si>
  <si>
    <t xml:space="preserve">Код бюдждетной классификации </t>
  </si>
  <si>
    <t xml:space="preserve">Ремонт малых форм, остановки </t>
  </si>
  <si>
    <t>Коммунальные услуги,ХВС</t>
  </si>
  <si>
    <t>Ремонт,очистка от снега подъездов к источникам водоснабжения</t>
  </si>
  <si>
    <t xml:space="preserve">Организация пропаганды, </t>
  </si>
  <si>
    <t xml:space="preserve">Приобретение (масло) </t>
  </si>
  <si>
    <t>0501</t>
  </si>
  <si>
    <t>Устройство незам прорубей</t>
  </si>
  <si>
    <t>Основные средства</t>
  </si>
  <si>
    <t xml:space="preserve">Коммунальные услуги -ул. Ленина 3(Баня-тепло  </t>
  </si>
  <si>
    <t>Содержание дорог за счет дорожного фонда района</t>
  </si>
  <si>
    <t>1</t>
  </si>
  <si>
    <t>Начисления на выплаты по оплате труда МС</t>
  </si>
  <si>
    <t xml:space="preserve">Улич.освещ за декабрь </t>
  </si>
  <si>
    <t>Экспертиза, Оценка имущества</t>
  </si>
  <si>
    <t>Ремонты - Ленина 3Б, Ленина д.16, д.1</t>
  </si>
  <si>
    <t>Содержание дорог за счет акцизов на ГСМ</t>
  </si>
  <si>
    <t>заработная плата доплата до МРОТ</t>
  </si>
  <si>
    <t>Налоги доплата до МРОТ</t>
  </si>
  <si>
    <t xml:space="preserve">Устройство подъездов </t>
  </si>
  <si>
    <t>Ремонт водонапорной башни</t>
  </si>
  <si>
    <t>Приобретение гидрантов</t>
  </si>
  <si>
    <t>приобретение краски</t>
  </si>
  <si>
    <t>проведение праздника</t>
  </si>
  <si>
    <t xml:space="preserve">Приобретение гидрантов, </t>
  </si>
  <si>
    <t>Приобретение первичных средств:ранцевый огнетушитель</t>
  </si>
  <si>
    <t>Приобретение подставки под гидранты, указателей</t>
  </si>
  <si>
    <t>Минерализация местный бюджет</t>
  </si>
  <si>
    <t>Передача полномочий  внешний муницип финансовый контроль</t>
  </si>
  <si>
    <t>07</t>
  </si>
  <si>
    <t xml:space="preserve">    Ремонт картриджа, заправка</t>
  </si>
  <si>
    <r>
      <t>Содержание мест захоронения:</t>
    </r>
    <r>
      <rPr>
        <sz val="10"/>
        <rFont val="Arial"/>
        <family val="2"/>
      </rPr>
      <t>Работы по содержанию,вывоз ТКО, ремонты</t>
    </r>
  </si>
  <si>
    <t>Приобретение краски</t>
  </si>
  <si>
    <t xml:space="preserve"> Монтаж, демонтаж елки</t>
  </si>
  <si>
    <t xml:space="preserve">Приобретение (лопаты, кисти,перчатки и прочие материалы) </t>
  </si>
  <si>
    <t>Заработная плата Главы поселка</t>
  </si>
  <si>
    <t>Заработная плата Муниципальных Служащих</t>
  </si>
  <si>
    <t>Расчет вероятного вреда ГТС</t>
  </si>
  <si>
    <t>Страховка ГТС</t>
  </si>
  <si>
    <t xml:space="preserve">   загрязнение окруж среды</t>
  </si>
  <si>
    <t xml:space="preserve">Проект бюджета, руб.  </t>
  </si>
  <si>
    <t>Военно учетный стол</t>
  </si>
  <si>
    <t xml:space="preserve">    Ремонт комп техники,картриджа</t>
  </si>
  <si>
    <t>Типографские работы, услуги(изготовл бланков, журналов)</t>
  </si>
  <si>
    <t>Коммунальные услуги: тепло, ГВС, эл энергия</t>
  </si>
  <si>
    <t xml:space="preserve">    Дератизация грызунов</t>
  </si>
  <si>
    <t>Услуги связи админстрации, почта</t>
  </si>
  <si>
    <t>Коммунальные услуги  ХВС, водоотвед</t>
  </si>
  <si>
    <t>Медосмотр вод, сотрудников,обслужив программ, учеба, Гарант, ЭЦП</t>
  </si>
  <si>
    <t xml:space="preserve">    Приобретение основных средств</t>
  </si>
  <si>
    <t xml:space="preserve">    Коммунальные услуги Тепло,эл.энергия</t>
  </si>
  <si>
    <t xml:space="preserve">Пояснительная записка к проекту местного  бюджета по расходам  на 2024год и плановый период                                                                                                     на 2025- 2026 год  </t>
  </si>
  <si>
    <t>Кредиторская задолженность на 31.12.2023</t>
  </si>
  <si>
    <t>Глава поселка</t>
  </si>
  <si>
    <t>Бюджет 2023года</t>
  </si>
  <si>
    <t>Коммунальные услуги -ул. Ленина 16 ЭЛ.ЭНЕРГИЯ</t>
  </si>
  <si>
    <t>М.В.Конюхова</t>
  </si>
  <si>
    <t>Софинансирование комф среды, грантов, пожарки,акарицидки</t>
  </si>
  <si>
    <t>заработная плата не муниципальных служащих(мрот 25988*18,5%=                                    30 795,78руб. С 01.01.2024</t>
  </si>
  <si>
    <t>Взносы на капитальный ремонт, Ленина д.1,д 3Б, д.5 20 596,85руб.,</t>
  </si>
  <si>
    <t>Исполнение судебных решений Ленина 1, эл энергия</t>
  </si>
  <si>
    <t>Доходы бюджета</t>
  </si>
  <si>
    <t>Источники финансированию бюджета( остатки на счете)</t>
  </si>
  <si>
    <t>0405</t>
  </si>
  <si>
    <t>346</t>
  </si>
  <si>
    <t>87</t>
  </si>
  <si>
    <t>Уничтожение сорняков дикорастущей конопли</t>
  </si>
  <si>
    <t>Расходы на 2024год</t>
  </si>
  <si>
    <t>Расходы на 2025год</t>
  </si>
  <si>
    <t>Расходы на 2026год</t>
  </si>
  <si>
    <t>Результат исполнения бюджета(-дефицит/+профицит)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</si>
</sst>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0"/>
    <numFmt numFmtId="181" formatCode="000"/>
    <numFmt numFmtId="182" formatCode="[=0]&quot;-&quot;;General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2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4" fontId="1" fillId="33" borderId="10" xfId="0" applyNumberFormat="1" applyFont="1" applyFill="1" applyBorder="1" applyAlignment="1">
      <alignment horizontal="right" vertical="top"/>
    </xf>
    <xf numFmtId="0" fontId="4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5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51"/>
  <sheetViews>
    <sheetView tabSelected="1" zoomScalePageLayoutView="0" workbookViewId="0" topLeftCell="A135">
      <pane xSplit="3" topLeftCell="E1" activePane="topRight" state="frozen"/>
      <selection pane="topLeft" activeCell="A1" sqref="A1"/>
      <selection pane="topRight" activeCell="R127" sqref="R127:S127"/>
    </sheetView>
  </sheetViews>
  <sheetFormatPr defaultColWidth="10.66015625" defaultRowHeight="11.25" outlineLevelRow="1"/>
  <cols>
    <col min="1" max="1" width="6" style="0" customWidth="1"/>
    <col min="2" max="2" width="5.33203125" style="0" customWidth="1"/>
    <col min="3" max="3" width="18.16015625" style="1" customWidth="1"/>
    <col min="4" max="4" width="28" style="1" customWidth="1"/>
    <col min="5" max="5" width="6.16015625" style="1" customWidth="1"/>
    <col min="6" max="6" width="8.66015625" style="1" customWidth="1"/>
    <col min="7" max="7" width="6.66015625" style="1" customWidth="1"/>
    <col min="8" max="8" width="6" style="1" customWidth="1"/>
    <col min="9" max="9" width="5.66015625" style="1" customWidth="1"/>
    <col min="10" max="10" width="5.16015625" style="1" customWidth="1"/>
    <col min="11" max="12" width="4.16015625" style="1" customWidth="1"/>
    <col min="13" max="13" width="6.83203125" style="1" customWidth="1"/>
    <col min="14" max="14" width="8.5" style="1" customWidth="1"/>
    <col min="15" max="15" width="0.328125" style="0" customWidth="1"/>
    <col min="16" max="16" width="3.16015625" style="0" hidden="1" customWidth="1"/>
    <col min="17" max="17" width="16.5" style="0" customWidth="1"/>
    <col min="18" max="18" width="17.5" style="0" customWidth="1"/>
    <col min="19" max="19" width="16.5" style="0" customWidth="1"/>
    <col min="20" max="22" width="11.66015625" style="0" bestFit="1" customWidth="1"/>
  </cols>
  <sheetData>
    <row r="1" spans="3:19" ht="33.75" customHeight="1">
      <c r="C1" s="73" t="s">
        <v>177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3:16" ht="27" customHeight="1">
      <c r="C2" s="77" t="s">
        <v>91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4"/>
    </row>
    <row r="3" spans="3:14" s="1" customFormat="1" ht="11.25" customHeight="1">
      <c r="C3" s="3"/>
      <c r="D3" s="6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9" s="1" customFormat="1" ht="22.5" customHeight="1">
      <c r="B4" s="70"/>
      <c r="C4" s="59" t="s">
        <v>84</v>
      </c>
      <c r="D4" s="59"/>
      <c r="E4" s="28"/>
      <c r="F4" s="28"/>
      <c r="G4" s="28"/>
      <c r="H4" s="28"/>
      <c r="I4" s="28"/>
      <c r="J4" s="28"/>
      <c r="K4" s="28"/>
      <c r="L4" s="28"/>
      <c r="M4" s="28"/>
      <c r="N4" s="28"/>
      <c r="O4" s="58" t="s">
        <v>178</v>
      </c>
      <c r="P4" s="58" t="s">
        <v>180</v>
      </c>
      <c r="Q4" s="50" t="s">
        <v>166</v>
      </c>
      <c r="R4" s="50"/>
      <c r="S4" s="50"/>
    </row>
    <row r="5" spans="2:19" s="1" customFormat="1" ht="36" customHeight="1">
      <c r="B5" s="70"/>
      <c r="C5" s="59"/>
      <c r="D5" s="59"/>
      <c r="E5" s="59" t="s">
        <v>126</v>
      </c>
      <c r="F5" s="59"/>
      <c r="G5" s="59"/>
      <c r="H5" s="59"/>
      <c r="I5" s="59"/>
      <c r="J5" s="59"/>
      <c r="K5" s="59"/>
      <c r="L5" s="59"/>
      <c r="M5" s="59"/>
      <c r="N5" s="59"/>
      <c r="O5" s="58"/>
      <c r="P5" s="58"/>
      <c r="Q5" s="15" t="s">
        <v>193</v>
      </c>
      <c r="R5" s="15" t="s">
        <v>194</v>
      </c>
      <c r="S5" s="15" t="s">
        <v>195</v>
      </c>
    </row>
    <row r="6" spans="2:19" s="1" customFormat="1" ht="11.25" customHeight="1">
      <c r="B6" s="11"/>
      <c r="C6" s="53">
        <v>1</v>
      </c>
      <c r="D6" s="53"/>
      <c r="E6" s="53">
        <v>2</v>
      </c>
      <c r="F6" s="53"/>
      <c r="G6" s="53"/>
      <c r="H6" s="53"/>
      <c r="I6" s="53"/>
      <c r="J6" s="53"/>
      <c r="K6" s="53"/>
      <c r="L6" s="53"/>
      <c r="M6" s="53"/>
      <c r="N6" s="53"/>
      <c r="O6" s="7"/>
      <c r="P6" s="7"/>
      <c r="Q6" s="25"/>
      <c r="R6" s="25"/>
      <c r="S6" s="25"/>
    </row>
    <row r="7" spans="2:19" s="2" customFormat="1" ht="24" customHeight="1">
      <c r="B7" s="12">
        <v>1</v>
      </c>
      <c r="C7" s="57" t="s">
        <v>3</v>
      </c>
      <c r="D7" s="57"/>
      <c r="E7" s="29"/>
      <c r="F7" s="29"/>
      <c r="G7" s="29"/>
      <c r="H7" s="29"/>
      <c r="I7" s="29"/>
      <c r="J7" s="29"/>
      <c r="K7" s="29"/>
      <c r="L7" s="29"/>
      <c r="M7" s="29"/>
      <c r="N7" s="29"/>
      <c r="O7" s="4"/>
      <c r="P7" s="4"/>
      <c r="Q7" s="14">
        <f>Q8+Q12+Q39+Q40+Q44+Q46+Q60+Q61+Q62+Q73+Q85+Q86+Q98+Q104+Q109+Q111+Q112+Q114+Q122+Q128+Q129+Q134+Q139+Q141+Q142+Q103</f>
        <v>24664060</v>
      </c>
      <c r="R7" s="14">
        <f>R8+R12+R39+R40+R44+R46+R60+R61+R62+R73+R85+R86+R98+R104+R109+R111+R112+R114+R122+R128+R129+R134+R139+R141+R142</f>
        <v>21000240</v>
      </c>
      <c r="S7" s="14">
        <f>S8+S12+S39+S40+S44+S46+S60+S61+S62+S73+S85+S86+S98+S104+S109+S111+S112+S114+S122+S128+S129+S134+S139+S141+S142</f>
        <v>20528340</v>
      </c>
    </row>
    <row r="8" spans="1:19" s="1" customFormat="1" ht="15.75" customHeight="1">
      <c r="A8" s="2"/>
      <c r="B8" s="12">
        <v>2</v>
      </c>
      <c r="C8" s="78" t="s">
        <v>65</v>
      </c>
      <c r="D8" s="78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2"/>
      <c r="Q8" s="19">
        <f>Q9+Q10+Q11</f>
        <v>1090290</v>
      </c>
      <c r="R8" s="19">
        <f>R9+R10+R11</f>
        <v>1090290</v>
      </c>
      <c r="S8" s="19">
        <f>S9+S10+S11</f>
        <v>1090290</v>
      </c>
    </row>
    <row r="9" spans="2:20" s="2" customFormat="1" ht="15.75" customHeight="1" outlineLevel="1">
      <c r="B9" s="12">
        <v>3</v>
      </c>
      <c r="C9" s="54" t="s">
        <v>161</v>
      </c>
      <c r="D9" s="54"/>
      <c r="E9" s="33" t="s">
        <v>1</v>
      </c>
      <c r="F9" s="33" t="s">
        <v>5</v>
      </c>
      <c r="G9" s="33" t="s">
        <v>6</v>
      </c>
      <c r="H9" s="34" t="s">
        <v>100</v>
      </c>
      <c r="I9" s="33" t="s">
        <v>7</v>
      </c>
      <c r="J9" s="33" t="s">
        <v>8</v>
      </c>
      <c r="K9" s="34" t="s">
        <v>101</v>
      </c>
      <c r="L9" s="34"/>
      <c r="M9" s="33" t="s">
        <v>9</v>
      </c>
      <c r="N9" s="33" t="s">
        <v>10</v>
      </c>
      <c r="O9" s="8"/>
      <c r="P9" s="8"/>
      <c r="Q9" s="16">
        <v>833550</v>
      </c>
      <c r="R9" s="16">
        <v>833550</v>
      </c>
      <c r="S9" s="16">
        <v>833550</v>
      </c>
      <c r="T9" s="46"/>
    </row>
    <row r="10" spans="2:20" s="2" customFormat="1" ht="27.75" customHeight="1" outlineLevel="1">
      <c r="B10" s="12">
        <v>5</v>
      </c>
      <c r="C10" s="54" t="s">
        <v>11</v>
      </c>
      <c r="D10" s="54"/>
      <c r="E10" s="33" t="s">
        <v>1</v>
      </c>
      <c r="F10" s="33" t="s">
        <v>5</v>
      </c>
      <c r="G10" s="33" t="s">
        <v>6</v>
      </c>
      <c r="H10" s="34" t="s">
        <v>100</v>
      </c>
      <c r="I10" s="33" t="s">
        <v>7</v>
      </c>
      <c r="J10" s="33" t="s">
        <v>8</v>
      </c>
      <c r="K10" s="34" t="s">
        <v>101</v>
      </c>
      <c r="L10" s="34"/>
      <c r="M10" s="33">
        <v>129</v>
      </c>
      <c r="N10" s="33" t="s">
        <v>12</v>
      </c>
      <c r="O10" s="8"/>
      <c r="P10" s="8"/>
      <c r="Q10" s="16">
        <v>251740</v>
      </c>
      <c r="R10" s="16">
        <v>251740</v>
      </c>
      <c r="S10" s="16">
        <v>251740</v>
      </c>
      <c r="T10" s="46"/>
    </row>
    <row r="11" spans="2:20" s="2" customFormat="1" ht="13.5" customHeight="1" outlineLevel="1">
      <c r="B11" s="12">
        <v>6</v>
      </c>
      <c r="C11" s="56" t="s">
        <v>77</v>
      </c>
      <c r="D11" s="56"/>
      <c r="E11" s="33" t="s">
        <v>1</v>
      </c>
      <c r="F11" s="33" t="s">
        <v>5</v>
      </c>
      <c r="G11" s="33" t="s">
        <v>6</v>
      </c>
      <c r="H11" s="34" t="s">
        <v>100</v>
      </c>
      <c r="I11" s="33" t="s">
        <v>7</v>
      </c>
      <c r="J11" s="33" t="s">
        <v>8</v>
      </c>
      <c r="K11" s="34" t="s">
        <v>101</v>
      </c>
      <c r="L11" s="34"/>
      <c r="M11" s="33" t="s">
        <v>13</v>
      </c>
      <c r="N11" s="33" t="s">
        <v>14</v>
      </c>
      <c r="O11" s="8"/>
      <c r="P11" s="8"/>
      <c r="Q11" s="16">
        <v>5000</v>
      </c>
      <c r="R11" s="16">
        <v>5000</v>
      </c>
      <c r="S11" s="16">
        <v>5000</v>
      </c>
      <c r="T11" s="46"/>
    </row>
    <row r="12" spans="2:22" s="2" customFormat="1" ht="18" customHeight="1" outlineLevel="1">
      <c r="B12" s="12">
        <v>7</v>
      </c>
      <c r="C12" s="60" t="s">
        <v>66</v>
      </c>
      <c r="D12" s="60"/>
      <c r="E12" s="33"/>
      <c r="F12" s="33"/>
      <c r="G12" s="33"/>
      <c r="H12" s="34"/>
      <c r="I12" s="33"/>
      <c r="J12" s="33"/>
      <c r="K12" s="34"/>
      <c r="L12" s="34"/>
      <c r="M12" s="33"/>
      <c r="N12" s="33"/>
      <c r="O12" s="4"/>
      <c r="P12" s="4"/>
      <c r="Q12" s="19">
        <f>Q13+Q14+Q15+Q16+Q17+Q18+Q19+Q20+Q21+Q24+Q25+Q26+Q27+Q28+Q29+Q30+Q31+Q32+Q33+Q35+Q36+Q37+Q22+Q23+Q34</f>
        <v>7007560</v>
      </c>
      <c r="R12" s="19">
        <f>R13+R14+R15+R16+R17+R18+R19+R20+R21+R24+R25+R26+R27+R28+R29+R30+R31+R32+R33+R35+R36+R37+R22+R23+R34</f>
        <v>6759300</v>
      </c>
      <c r="S12" s="19">
        <f>S13+S14+S15+S16+S17+S18+S19+S20+S21+S24+S25+S26+S27+S28+S29+S30+S31+S32+S33+S35+S36+S37+S22+S23+S34</f>
        <v>6759300</v>
      </c>
      <c r="T12" s="46"/>
      <c r="U12" s="46"/>
      <c r="V12" s="46"/>
    </row>
    <row r="13" spans="2:19" s="2" customFormat="1" ht="13.5" customHeight="1" outlineLevel="1">
      <c r="B13" s="12">
        <v>8</v>
      </c>
      <c r="C13" s="54" t="s">
        <v>162</v>
      </c>
      <c r="D13" s="54"/>
      <c r="E13" s="33" t="s">
        <v>1</v>
      </c>
      <c r="F13" s="33" t="s">
        <v>21</v>
      </c>
      <c r="G13" s="33" t="s">
        <v>6</v>
      </c>
      <c r="H13" s="34" t="s">
        <v>100</v>
      </c>
      <c r="I13" s="33" t="s">
        <v>7</v>
      </c>
      <c r="J13" s="33" t="s">
        <v>15</v>
      </c>
      <c r="K13" s="34" t="s">
        <v>101</v>
      </c>
      <c r="L13" s="34"/>
      <c r="M13" s="33" t="s">
        <v>9</v>
      </c>
      <c r="N13" s="33" t="s">
        <v>10</v>
      </c>
      <c r="O13" s="8"/>
      <c r="P13" s="8"/>
      <c r="Q13" s="16">
        <f>3486000-20000</f>
        <v>3466000</v>
      </c>
      <c r="R13" s="16">
        <v>3466000</v>
      </c>
      <c r="S13" s="16">
        <v>3466000</v>
      </c>
    </row>
    <row r="14" spans="2:19" s="2" customFormat="1" ht="25.5" customHeight="1" outlineLevel="1">
      <c r="B14" s="12">
        <v>9</v>
      </c>
      <c r="C14" s="54" t="s">
        <v>138</v>
      </c>
      <c r="D14" s="54"/>
      <c r="E14" s="33" t="s">
        <v>1</v>
      </c>
      <c r="F14" s="33" t="s">
        <v>21</v>
      </c>
      <c r="G14" s="33" t="s">
        <v>6</v>
      </c>
      <c r="H14" s="34" t="s">
        <v>100</v>
      </c>
      <c r="I14" s="33" t="s">
        <v>7</v>
      </c>
      <c r="J14" s="33" t="s">
        <v>15</v>
      </c>
      <c r="K14" s="34" t="s">
        <v>101</v>
      </c>
      <c r="L14" s="34"/>
      <c r="M14" s="33">
        <v>129</v>
      </c>
      <c r="N14" s="33" t="s">
        <v>12</v>
      </c>
      <c r="O14" s="8"/>
      <c r="P14" s="8"/>
      <c r="Q14" s="16">
        <f>Q13*30.2%-32</f>
        <v>1046700</v>
      </c>
      <c r="R14" s="16">
        <v>1046700</v>
      </c>
      <c r="S14" s="16">
        <v>1046700</v>
      </c>
    </row>
    <row r="15" spans="2:19" s="2" customFormat="1" ht="24" customHeight="1" outlineLevel="1">
      <c r="B15" s="12">
        <v>10</v>
      </c>
      <c r="C15" s="54" t="s">
        <v>122</v>
      </c>
      <c r="D15" s="54"/>
      <c r="E15" s="33" t="s">
        <v>1</v>
      </c>
      <c r="F15" s="33" t="s">
        <v>21</v>
      </c>
      <c r="G15" s="33" t="s">
        <v>6</v>
      </c>
      <c r="H15" s="34" t="s">
        <v>100</v>
      </c>
      <c r="I15" s="33" t="s">
        <v>7</v>
      </c>
      <c r="J15" s="33" t="s">
        <v>15</v>
      </c>
      <c r="K15" s="34" t="s">
        <v>101</v>
      </c>
      <c r="L15" s="34"/>
      <c r="M15" s="33">
        <v>121</v>
      </c>
      <c r="N15" s="33">
        <v>266</v>
      </c>
      <c r="O15" s="8"/>
      <c r="P15" s="8"/>
      <c r="Q15" s="16">
        <v>20000</v>
      </c>
      <c r="R15" s="16">
        <v>20000</v>
      </c>
      <c r="S15" s="16">
        <v>20000</v>
      </c>
    </row>
    <row r="16" spans="2:19" s="2" customFormat="1" ht="0.75" customHeight="1" hidden="1" outlineLevel="1">
      <c r="B16" s="12">
        <v>11</v>
      </c>
      <c r="C16" s="54" t="s">
        <v>143</v>
      </c>
      <c r="D16" s="54"/>
      <c r="E16" s="33" t="s">
        <v>1</v>
      </c>
      <c r="F16" s="33" t="s">
        <v>21</v>
      </c>
      <c r="G16" s="33" t="s">
        <v>6</v>
      </c>
      <c r="H16" s="34" t="s">
        <v>100</v>
      </c>
      <c r="I16" s="33">
        <v>27</v>
      </c>
      <c r="J16" s="33">
        <v>24</v>
      </c>
      <c r="K16" s="34" t="s">
        <v>137</v>
      </c>
      <c r="L16" s="34"/>
      <c r="M16" s="33" t="s">
        <v>9</v>
      </c>
      <c r="N16" s="33" t="s">
        <v>10</v>
      </c>
      <c r="O16" s="33"/>
      <c r="P16" s="33"/>
      <c r="Q16" s="16"/>
      <c r="R16" s="16">
        <v>0</v>
      </c>
      <c r="S16" s="16">
        <v>0</v>
      </c>
    </row>
    <row r="17" spans="2:19" s="2" customFormat="1" ht="15" customHeight="1" hidden="1" outlineLevel="1">
      <c r="B17" s="12">
        <v>12</v>
      </c>
      <c r="C17" s="54" t="s">
        <v>144</v>
      </c>
      <c r="D17" s="54"/>
      <c r="E17" s="33" t="s">
        <v>1</v>
      </c>
      <c r="F17" s="33" t="s">
        <v>21</v>
      </c>
      <c r="G17" s="33" t="s">
        <v>6</v>
      </c>
      <c r="H17" s="34" t="s">
        <v>100</v>
      </c>
      <c r="I17" s="33">
        <v>27</v>
      </c>
      <c r="J17" s="33">
        <v>24</v>
      </c>
      <c r="K17" s="34" t="s">
        <v>137</v>
      </c>
      <c r="L17" s="34"/>
      <c r="M17" s="33">
        <v>129</v>
      </c>
      <c r="N17" s="33" t="s">
        <v>12</v>
      </c>
      <c r="O17" s="33"/>
      <c r="P17" s="33"/>
      <c r="Q17" s="16"/>
      <c r="R17" s="16">
        <v>0</v>
      </c>
      <c r="S17" s="16">
        <v>0</v>
      </c>
    </row>
    <row r="18" spans="2:19" s="2" customFormat="1" ht="39.75" customHeight="1" outlineLevel="1">
      <c r="B18" s="12">
        <v>13</v>
      </c>
      <c r="C18" s="54" t="s">
        <v>184</v>
      </c>
      <c r="D18" s="54"/>
      <c r="E18" s="33" t="s">
        <v>1</v>
      </c>
      <c r="F18" s="33" t="s">
        <v>21</v>
      </c>
      <c r="G18" s="33" t="s">
        <v>6</v>
      </c>
      <c r="H18" s="34" t="s">
        <v>100</v>
      </c>
      <c r="I18" s="33" t="s">
        <v>7</v>
      </c>
      <c r="J18" s="33">
        <v>24</v>
      </c>
      <c r="K18" s="34" t="s">
        <v>101</v>
      </c>
      <c r="L18" s="34"/>
      <c r="M18" s="33" t="s">
        <v>9</v>
      </c>
      <c r="N18" s="33">
        <v>211</v>
      </c>
      <c r="O18" s="8"/>
      <c r="P18" s="8"/>
      <c r="Q18" s="47">
        <f>1013500-Q20</f>
        <v>1008500</v>
      </c>
      <c r="R18" s="47">
        <f>1013500-R20</f>
        <v>1008500</v>
      </c>
      <c r="S18" s="47">
        <f>1013500-S20</f>
        <v>1008500</v>
      </c>
    </row>
    <row r="19" spans="2:19" s="2" customFormat="1" ht="25.5" customHeight="1" outlineLevel="1">
      <c r="B19" s="12">
        <v>14</v>
      </c>
      <c r="C19" s="54" t="s">
        <v>11</v>
      </c>
      <c r="D19" s="54"/>
      <c r="E19" s="33" t="s">
        <v>1</v>
      </c>
      <c r="F19" s="33" t="s">
        <v>21</v>
      </c>
      <c r="G19" s="33" t="s">
        <v>6</v>
      </c>
      <c r="H19" s="34" t="s">
        <v>100</v>
      </c>
      <c r="I19" s="33" t="s">
        <v>7</v>
      </c>
      <c r="J19" s="33">
        <v>24</v>
      </c>
      <c r="K19" s="34" t="s">
        <v>101</v>
      </c>
      <c r="L19" s="34"/>
      <c r="M19" s="33">
        <v>129</v>
      </c>
      <c r="N19" s="33" t="s">
        <v>12</v>
      </c>
      <c r="O19" s="8"/>
      <c r="P19" s="8"/>
      <c r="Q19" s="16">
        <v>306100</v>
      </c>
      <c r="R19" s="16">
        <v>306100</v>
      </c>
      <c r="S19" s="16">
        <v>306100</v>
      </c>
    </row>
    <row r="20" spans="2:19" s="2" customFormat="1" ht="18.75" customHeight="1" outlineLevel="1">
      <c r="B20" s="12">
        <v>15</v>
      </c>
      <c r="C20" s="54" t="s">
        <v>122</v>
      </c>
      <c r="D20" s="54"/>
      <c r="E20" s="33" t="s">
        <v>1</v>
      </c>
      <c r="F20" s="33" t="s">
        <v>21</v>
      </c>
      <c r="G20" s="33" t="s">
        <v>6</v>
      </c>
      <c r="H20" s="34" t="s">
        <v>100</v>
      </c>
      <c r="I20" s="33" t="s">
        <v>7</v>
      </c>
      <c r="J20" s="33">
        <v>24</v>
      </c>
      <c r="K20" s="34" t="s">
        <v>101</v>
      </c>
      <c r="L20" s="34"/>
      <c r="M20" s="33">
        <v>121</v>
      </c>
      <c r="N20" s="33">
        <v>266</v>
      </c>
      <c r="O20" s="8"/>
      <c r="P20" s="8"/>
      <c r="Q20" s="16">
        <v>5000</v>
      </c>
      <c r="R20" s="16">
        <v>5000</v>
      </c>
      <c r="S20" s="16">
        <v>5000</v>
      </c>
    </row>
    <row r="21" spans="2:19" s="2" customFormat="1" ht="16.5" customHeight="1" outlineLevel="1">
      <c r="B21" s="12">
        <v>16</v>
      </c>
      <c r="C21" s="54" t="s">
        <v>92</v>
      </c>
      <c r="D21" s="54"/>
      <c r="E21" s="33" t="s">
        <v>1</v>
      </c>
      <c r="F21" s="33" t="s">
        <v>21</v>
      </c>
      <c r="G21" s="33" t="s">
        <v>6</v>
      </c>
      <c r="H21" s="34" t="s">
        <v>100</v>
      </c>
      <c r="I21" s="33" t="s">
        <v>7</v>
      </c>
      <c r="J21" s="33" t="s">
        <v>15</v>
      </c>
      <c r="K21" s="34" t="s">
        <v>101</v>
      </c>
      <c r="L21" s="34"/>
      <c r="M21" s="33" t="s">
        <v>13</v>
      </c>
      <c r="N21" s="33" t="s">
        <v>14</v>
      </c>
      <c r="O21" s="8"/>
      <c r="P21" s="8"/>
      <c r="Q21" s="16">
        <v>3000</v>
      </c>
      <c r="R21" s="16">
        <v>2000</v>
      </c>
      <c r="S21" s="16">
        <v>2000</v>
      </c>
    </row>
    <row r="22" spans="2:19" s="2" customFormat="1" ht="27.75" customHeight="1" outlineLevel="1">
      <c r="B22" s="12">
        <v>17</v>
      </c>
      <c r="C22" s="54" t="s">
        <v>93</v>
      </c>
      <c r="D22" s="54"/>
      <c r="E22" s="33" t="s">
        <v>1</v>
      </c>
      <c r="F22" s="33" t="s">
        <v>21</v>
      </c>
      <c r="G22" s="33" t="s">
        <v>6</v>
      </c>
      <c r="H22" s="34" t="s">
        <v>100</v>
      </c>
      <c r="I22" s="33" t="s">
        <v>7</v>
      </c>
      <c r="J22" s="33" t="s">
        <v>15</v>
      </c>
      <c r="K22" s="34" t="s">
        <v>101</v>
      </c>
      <c r="L22" s="34"/>
      <c r="M22" s="33" t="s">
        <v>13</v>
      </c>
      <c r="N22" s="33">
        <v>226</v>
      </c>
      <c r="O22" s="8"/>
      <c r="P22" s="8"/>
      <c r="Q22" s="16">
        <v>11600</v>
      </c>
      <c r="R22" s="16">
        <v>2000</v>
      </c>
      <c r="S22" s="16">
        <v>2000</v>
      </c>
    </row>
    <row r="23" spans="2:19" s="2" customFormat="1" ht="27" customHeight="1" outlineLevel="1">
      <c r="B23" s="12">
        <v>18</v>
      </c>
      <c r="C23" s="54" t="s">
        <v>94</v>
      </c>
      <c r="D23" s="54"/>
      <c r="E23" s="33" t="s">
        <v>1</v>
      </c>
      <c r="F23" s="33" t="s">
        <v>21</v>
      </c>
      <c r="G23" s="33" t="s">
        <v>6</v>
      </c>
      <c r="H23" s="34" t="s">
        <v>100</v>
      </c>
      <c r="I23" s="33" t="s">
        <v>7</v>
      </c>
      <c r="J23" s="33" t="s">
        <v>15</v>
      </c>
      <c r="K23" s="34" t="s">
        <v>101</v>
      </c>
      <c r="L23" s="34"/>
      <c r="M23" s="33" t="s">
        <v>13</v>
      </c>
      <c r="N23" s="33">
        <v>226</v>
      </c>
      <c r="O23" s="8"/>
      <c r="P23" s="8"/>
      <c r="Q23" s="16">
        <v>5000</v>
      </c>
      <c r="R23" s="16">
        <v>5000</v>
      </c>
      <c r="S23" s="16">
        <v>5000</v>
      </c>
    </row>
    <row r="24" spans="2:19" s="2" customFormat="1" ht="13.5" customHeight="1" outlineLevel="1">
      <c r="B24" s="12">
        <v>19</v>
      </c>
      <c r="C24" s="54" t="s">
        <v>172</v>
      </c>
      <c r="D24" s="54"/>
      <c r="E24" s="33" t="s">
        <v>1</v>
      </c>
      <c r="F24" s="33" t="s">
        <v>21</v>
      </c>
      <c r="G24" s="33" t="s">
        <v>6</v>
      </c>
      <c r="H24" s="34" t="s">
        <v>100</v>
      </c>
      <c r="I24" s="33" t="s">
        <v>7</v>
      </c>
      <c r="J24" s="33" t="s">
        <v>15</v>
      </c>
      <c r="K24" s="34" t="s">
        <v>101</v>
      </c>
      <c r="L24" s="34"/>
      <c r="M24" s="33" t="s">
        <v>19</v>
      </c>
      <c r="N24" s="33" t="s">
        <v>20</v>
      </c>
      <c r="O24" s="8"/>
      <c r="P24" s="8"/>
      <c r="Q24" s="16">
        <v>115000</v>
      </c>
      <c r="R24" s="16">
        <v>98600</v>
      </c>
      <c r="S24" s="16">
        <v>98600</v>
      </c>
    </row>
    <row r="25" spans="2:19" s="2" customFormat="1" ht="15" customHeight="1" outlineLevel="1">
      <c r="B25" s="12">
        <v>20</v>
      </c>
      <c r="C25" s="54" t="s">
        <v>173</v>
      </c>
      <c r="D25" s="54"/>
      <c r="E25" s="33" t="s">
        <v>1</v>
      </c>
      <c r="F25" s="33" t="s">
        <v>21</v>
      </c>
      <c r="G25" s="33" t="s">
        <v>6</v>
      </c>
      <c r="H25" s="34" t="s">
        <v>100</v>
      </c>
      <c r="I25" s="33" t="s">
        <v>7</v>
      </c>
      <c r="J25" s="33" t="s">
        <v>15</v>
      </c>
      <c r="K25" s="34" t="s">
        <v>101</v>
      </c>
      <c r="L25" s="34"/>
      <c r="M25" s="33" t="s">
        <v>19</v>
      </c>
      <c r="N25" s="33" t="s">
        <v>22</v>
      </c>
      <c r="O25" s="8"/>
      <c r="P25" s="8"/>
      <c r="Q25" s="16">
        <f>33000-4500</f>
        <v>28500</v>
      </c>
      <c r="R25" s="16">
        <v>30000</v>
      </c>
      <c r="S25" s="16">
        <v>30000</v>
      </c>
    </row>
    <row r="26" spans="2:19" s="2" customFormat="1" ht="21.75" customHeight="1" outlineLevel="1">
      <c r="B26" s="12">
        <v>21</v>
      </c>
      <c r="C26" s="54" t="s">
        <v>81</v>
      </c>
      <c r="D26" s="54"/>
      <c r="E26" s="33" t="s">
        <v>1</v>
      </c>
      <c r="F26" s="33" t="s">
        <v>21</v>
      </c>
      <c r="G26" s="33" t="s">
        <v>6</v>
      </c>
      <c r="H26" s="34" t="s">
        <v>100</v>
      </c>
      <c r="I26" s="33" t="s">
        <v>7</v>
      </c>
      <c r="J26" s="33" t="s">
        <v>15</v>
      </c>
      <c r="K26" s="34" t="s">
        <v>101</v>
      </c>
      <c r="L26" s="34"/>
      <c r="M26" s="33" t="s">
        <v>19</v>
      </c>
      <c r="N26" s="33" t="s">
        <v>23</v>
      </c>
      <c r="O26" s="8"/>
      <c r="P26" s="8"/>
      <c r="Q26" s="16">
        <v>900</v>
      </c>
      <c r="R26" s="16">
        <v>900</v>
      </c>
      <c r="S26" s="16">
        <v>900</v>
      </c>
    </row>
    <row r="27" spans="2:19" s="2" customFormat="1" ht="27" customHeight="1" outlineLevel="1">
      <c r="B27" s="12">
        <v>22</v>
      </c>
      <c r="C27" s="54" t="s">
        <v>108</v>
      </c>
      <c r="D27" s="54"/>
      <c r="E27" s="33" t="s">
        <v>1</v>
      </c>
      <c r="F27" s="33" t="s">
        <v>21</v>
      </c>
      <c r="G27" s="33" t="s">
        <v>6</v>
      </c>
      <c r="H27" s="34" t="s">
        <v>100</v>
      </c>
      <c r="I27" s="33" t="s">
        <v>7</v>
      </c>
      <c r="J27" s="33" t="s">
        <v>15</v>
      </c>
      <c r="K27" s="34" t="s">
        <v>101</v>
      </c>
      <c r="L27" s="34"/>
      <c r="M27" s="33" t="s">
        <v>19</v>
      </c>
      <c r="N27" s="33" t="s">
        <v>24</v>
      </c>
      <c r="O27" s="8"/>
      <c r="P27" s="8"/>
      <c r="Q27" s="16">
        <v>80000</v>
      </c>
      <c r="R27" s="16">
        <v>25000</v>
      </c>
      <c r="S27" s="16">
        <v>25000</v>
      </c>
    </row>
    <row r="28" spans="2:19" s="2" customFormat="1" ht="27" customHeight="1" outlineLevel="1">
      <c r="B28" s="12">
        <v>23</v>
      </c>
      <c r="C28" s="54" t="s">
        <v>174</v>
      </c>
      <c r="D28" s="54"/>
      <c r="E28" s="33" t="s">
        <v>1</v>
      </c>
      <c r="F28" s="33" t="s">
        <v>21</v>
      </c>
      <c r="G28" s="33" t="s">
        <v>6</v>
      </c>
      <c r="H28" s="34" t="s">
        <v>100</v>
      </c>
      <c r="I28" s="33" t="s">
        <v>7</v>
      </c>
      <c r="J28" s="33" t="s">
        <v>15</v>
      </c>
      <c r="K28" s="34" t="s">
        <v>101</v>
      </c>
      <c r="L28" s="34"/>
      <c r="M28" s="33" t="s">
        <v>19</v>
      </c>
      <c r="N28" s="33" t="s">
        <v>17</v>
      </c>
      <c r="O28" s="8"/>
      <c r="P28" s="8"/>
      <c r="Q28" s="16">
        <v>280000</v>
      </c>
      <c r="R28" s="16">
        <v>250000</v>
      </c>
      <c r="S28" s="16">
        <v>250000</v>
      </c>
    </row>
    <row r="29" spans="2:19" s="2" customFormat="1" ht="19.5" customHeight="1" outlineLevel="1">
      <c r="B29" s="12">
        <v>24</v>
      </c>
      <c r="C29" s="54" t="s">
        <v>109</v>
      </c>
      <c r="D29" s="54"/>
      <c r="E29" s="33" t="s">
        <v>1</v>
      </c>
      <c r="F29" s="33" t="s">
        <v>21</v>
      </c>
      <c r="G29" s="33" t="s">
        <v>6</v>
      </c>
      <c r="H29" s="34" t="s">
        <v>100</v>
      </c>
      <c r="I29" s="33" t="s">
        <v>7</v>
      </c>
      <c r="J29" s="33" t="s">
        <v>15</v>
      </c>
      <c r="K29" s="34" t="s">
        <v>101</v>
      </c>
      <c r="L29" s="34"/>
      <c r="M29" s="33" t="s">
        <v>19</v>
      </c>
      <c r="N29" s="33">
        <v>227</v>
      </c>
      <c r="O29" s="8"/>
      <c r="P29" s="8"/>
      <c r="Q29" s="16">
        <v>9500</v>
      </c>
      <c r="R29" s="16">
        <v>4000</v>
      </c>
      <c r="S29" s="16">
        <v>4000</v>
      </c>
    </row>
    <row r="30" spans="2:19" s="2" customFormat="1" ht="14.25" customHeight="1" outlineLevel="1">
      <c r="B30" s="12">
        <v>25</v>
      </c>
      <c r="C30" s="54" t="s">
        <v>110</v>
      </c>
      <c r="D30" s="54"/>
      <c r="E30" s="33" t="s">
        <v>1</v>
      </c>
      <c r="F30" s="33" t="s">
        <v>21</v>
      </c>
      <c r="G30" s="33" t="s">
        <v>6</v>
      </c>
      <c r="H30" s="34" t="s">
        <v>100</v>
      </c>
      <c r="I30" s="33" t="s">
        <v>7</v>
      </c>
      <c r="J30" s="33" t="s">
        <v>15</v>
      </c>
      <c r="K30" s="34" t="s">
        <v>101</v>
      </c>
      <c r="L30" s="34"/>
      <c r="M30" s="33" t="s">
        <v>19</v>
      </c>
      <c r="N30" s="33">
        <v>296</v>
      </c>
      <c r="O30" s="8"/>
      <c r="P30" s="8"/>
      <c r="Q30" s="16">
        <v>3000</v>
      </c>
      <c r="R30" s="16">
        <v>3000</v>
      </c>
      <c r="S30" s="16">
        <v>3000</v>
      </c>
    </row>
    <row r="31" spans="2:19" s="2" customFormat="1" ht="14.25" customHeight="1" outlineLevel="1">
      <c r="B31" s="12">
        <v>26</v>
      </c>
      <c r="C31" s="52" t="s">
        <v>175</v>
      </c>
      <c r="D31" s="52"/>
      <c r="E31" s="33" t="s">
        <v>1</v>
      </c>
      <c r="F31" s="33" t="s">
        <v>21</v>
      </c>
      <c r="G31" s="33" t="s">
        <v>6</v>
      </c>
      <c r="H31" s="34" t="s">
        <v>100</v>
      </c>
      <c r="I31" s="33" t="s">
        <v>7</v>
      </c>
      <c r="J31" s="33" t="s">
        <v>15</v>
      </c>
      <c r="K31" s="34" t="s">
        <v>101</v>
      </c>
      <c r="L31" s="34"/>
      <c r="M31" s="33" t="s">
        <v>19</v>
      </c>
      <c r="N31" s="33">
        <v>310</v>
      </c>
      <c r="O31" s="8"/>
      <c r="P31" s="8"/>
      <c r="Q31" s="16">
        <v>3000</v>
      </c>
      <c r="R31" s="16">
        <v>0</v>
      </c>
      <c r="S31" s="16">
        <v>0</v>
      </c>
    </row>
    <row r="32" spans="2:19" s="2" customFormat="1" ht="26.25" customHeight="1" outlineLevel="1">
      <c r="B32" s="12">
        <v>27</v>
      </c>
      <c r="C32" s="54" t="s">
        <v>115</v>
      </c>
      <c r="D32" s="54"/>
      <c r="E32" s="33" t="s">
        <v>1</v>
      </c>
      <c r="F32" s="33" t="s">
        <v>21</v>
      </c>
      <c r="G32" s="33" t="s">
        <v>6</v>
      </c>
      <c r="H32" s="34" t="s">
        <v>100</v>
      </c>
      <c r="I32" s="33" t="s">
        <v>7</v>
      </c>
      <c r="J32" s="33" t="s">
        <v>15</v>
      </c>
      <c r="K32" s="34" t="s">
        <v>101</v>
      </c>
      <c r="L32" s="34"/>
      <c r="M32" s="33" t="s">
        <v>19</v>
      </c>
      <c r="N32" s="33">
        <v>343</v>
      </c>
      <c r="O32" s="8"/>
      <c r="P32" s="8"/>
      <c r="Q32" s="16">
        <v>173100</v>
      </c>
      <c r="R32" s="16">
        <v>140000</v>
      </c>
      <c r="S32" s="16">
        <v>140000</v>
      </c>
    </row>
    <row r="33" spans="2:19" s="2" customFormat="1" ht="17.25" customHeight="1" outlineLevel="1">
      <c r="B33" s="12">
        <v>28</v>
      </c>
      <c r="C33" s="54" t="s">
        <v>124</v>
      </c>
      <c r="D33" s="54"/>
      <c r="E33" s="33" t="s">
        <v>1</v>
      </c>
      <c r="F33" s="33" t="s">
        <v>21</v>
      </c>
      <c r="G33" s="33" t="s">
        <v>6</v>
      </c>
      <c r="H33" s="34" t="s">
        <v>100</v>
      </c>
      <c r="I33" s="33" t="s">
        <v>7</v>
      </c>
      <c r="J33" s="33" t="s">
        <v>15</v>
      </c>
      <c r="K33" s="34" t="s">
        <v>101</v>
      </c>
      <c r="L33" s="34"/>
      <c r="M33" s="33" t="s">
        <v>19</v>
      </c>
      <c r="N33" s="33">
        <v>346</v>
      </c>
      <c r="O33" s="8"/>
      <c r="P33" s="8"/>
      <c r="Q33" s="16">
        <v>59000</v>
      </c>
      <c r="R33" s="16">
        <v>34000</v>
      </c>
      <c r="S33" s="16">
        <v>34000</v>
      </c>
    </row>
    <row r="34" spans="2:19" s="2" customFormat="1" ht="27" customHeight="1" outlineLevel="1">
      <c r="B34" s="12">
        <v>29</v>
      </c>
      <c r="C34" s="52" t="s">
        <v>176</v>
      </c>
      <c r="D34" s="52"/>
      <c r="E34" s="33" t="s">
        <v>1</v>
      </c>
      <c r="F34" s="33" t="s">
        <v>21</v>
      </c>
      <c r="G34" s="33" t="s">
        <v>6</v>
      </c>
      <c r="H34" s="34" t="s">
        <v>100</v>
      </c>
      <c r="I34" s="33" t="s">
        <v>7</v>
      </c>
      <c r="J34" s="33" t="s">
        <v>15</v>
      </c>
      <c r="K34" s="34" t="s">
        <v>101</v>
      </c>
      <c r="L34" s="34"/>
      <c r="M34" s="33">
        <v>247</v>
      </c>
      <c r="N34" s="33">
        <v>223</v>
      </c>
      <c r="O34" s="8"/>
      <c r="P34" s="8"/>
      <c r="Q34" s="16">
        <f>388160-7000</f>
        <v>381160</v>
      </c>
      <c r="R34" s="16">
        <v>310000</v>
      </c>
      <c r="S34" s="16">
        <v>310000</v>
      </c>
    </row>
    <row r="35" spans="2:19" s="2" customFormat="1" ht="22.5" customHeight="1" outlineLevel="1">
      <c r="B35" s="12">
        <v>30</v>
      </c>
      <c r="C35" s="54" t="s">
        <v>112</v>
      </c>
      <c r="D35" s="54"/>
      <c r="E35" s="33" t="s">
        <v>1</v>
      </c>
      <c r="F35" s="33" t="s">
        <v>21</v>
      </c>
      <c r="G35" s="33" t="s">
        <v>6</v>
      </c>
      <c r="H35" s="34" t="s">
        <v>100</v>
      </c>
      <c r="I35" s="33" t="s">
        <v>7</v>
      </c>
      <c r="J35" s="33" t="s">
        <v>15</v>
      </c>
      <c r="K35" s="34" t="s">
        <v>101</v>
      </c>
      <c r="L35" s="34"/>
      <c r="M35" s="33" t="s">
        <v>25</v>
      </c>
      <c r="N35" s="33">
        <v>291</v>
      </c>
      <c r="O35" s="8"/>
      <c r="P35" s="8"/>
      <c r="Q35" s="16">
        <v>1000</v>
      </c>
      <c r="R35" s="16">
        <v>1000</v>
      </c>
      <c r="S35" s="16">
        <v>1000</v>
      </c>
    </row>
    <row r="36" spans="2:19" s="2" customFormat="1" ht="18.75" customHeight="1" outlineLevel="1">
      <c r="B36" s="12">
        <v>31</v>
      </c>
      <c r="C36" s="55" t="s">
        <v>165</v>
      </c>
      <c r="D36" s="55"/>
      <c r="E36" s="33" t="s">
        <v>1</v>
      </c>
      <c r="F36" s="33" t="s">
        <v>21</v>
      </c>
      <c r="G36" s="33" t="s">
        <v>6</v>
      </c>
      <c r="H36" s="34" t="s">
        <v>100</v>
      </c>
      <c r="I36" s="33" t="s">
        <v>7</v>
      </c>
      <c r="J36" s="33" t="s">
        <v>15</v>
      </c>
      <c r="K36" s="34" t="s">
        <v>101</v>
      </c>
      <c r="L36" s="34"/>
      <c r="M36" s="33">
        <v>853</v>
      </c>
      <c r="N36" s="33">
        <v>291</v>
      </c>
      <c r="O36" s="8"/>
      <c r="P36" s="8"/>
      <c r="Q36" s="16">
        <v>500</v>
      </c>
      <c r="R36" s="16">
        <v>500</v>
      </c>
      <c r="S36" s="16">
        <v>500</v>
      </c>
    </row>
    <row r="37" spans="2:19" s="2" customFormat="1" ht="25.5" customHeight="1" outlineLevel="1">
      <c r="B37" s="12">
        <v>32</v>
      </c>
      <c r="C37" s="55" t="s">
        <v>111</v>
      </c>
      <c r="D37" s="55"/>
      <c r="E37" s="33" t="s">
        <v>1</v>
      </c>
      <c r="F37" s="33" t="s">
        <v>21</v>
      </c>
      <c r="G37" s="33" t="s">
        <v>6</v>
      </c>
      <c r="H37" s="34" t="s">
        <v>100</v>
      </c>
      <c r="I37" s="33" t="s">
        <v>7</v>
      </c>
      <c r="J37" s="33" t="s">
        <v>15</v>
      </c>
      <c r="K37" s="34" t="s">
        <v>101</v>
      </c>
      <c r="L37" s="34"/>
      <c r="M37" s="33">
        <v>831</v>
      </c>
      <c r="N37" s="33">
        <v>296</v>
      </c>
      <c r="O37" s="8"/>
      <c r="P37" s="8"/>
      <c r="Q37" s="16">
        <v>1000</v>
      </c>
      <c r="R37" s="16">
        <v>1000</v>
      </c>
      <c r="S37" s="16">
        <v>1000</v>
      </c>
    </row>
    <row r="38" spans="2:19" s="2" customFormat="1" ht="12.75" customHeight="1" outlineLevel="1">
      <c r="B38" s="12">
        <v>33</v>
      </c>
      <c r="C38" s="62"/>
      <c r="D38" s="62"/>
      <c r="E38" s="33"/>
      <c r="F38" s="34"/>
      <c r="G38" s="33"/>
      <c r="H38" s="34"/>
      <c r="I38" s="33"/>
      <c r="J38" s="33"/>
      <c r="K38" s="34"/>
      <c r="L38" s="34"/>
      <c r="M38" s="33"/>
      <c r="N38" s="33"/>
      <c r="O38" s="8"/>
      <c r="P38" s="8"/>
      <c r="Q38" s="16"/>
      <c r="R38" s="16"/>
      <c r="S38" s="16"/>
    </row>
    <row r="39" spans="2:19" s="2" customFormat="1" ht="14.25" customHeight="1" outlineLevel="1">
      <c r="B39" s="12">
        <v>34</v>
      </c>
      <c r="C39" s="63" t="s">
        <v>95</v>
      </c>
      <c r="D39" s="63"/>
      <c r="E39" s="33" t="s">
        <v>1</v>
      </c>
      <c r="F39" s="33" t="s">
        <v>26</v>
      </c>
      <c r="G39" s="33" t="s">
        <v>6</v>
      </c>
      <c r="H39" s="34" t="s">
        <v>100</v>
      </c>
      <c r="I39" s="33" t="s">
        <v>7</v>
      </c>
      <c r="J39" s="33" t="s">
        <v>2</v>
      </c>
      <c r="K39" s="34" t="s">
        <v>101</v>
      </c>
      <c r="L39" s="34"/>
      <c r="M39" s="33" t="s">
        <v>27</v>
      </c>
      <c r="N39" s="33">
        <v>296</v>
      </c>
      <c r="O39" s="8"/>
      <c r="P39" s="8"/>
      <c r="Q39" s="19">
        <v>50000</v>
      </c>
      <c r="R39" s="19">
        <v>50000</v>
      </c>
      <c r="S39" s="19">
        <v>50000</v>
      </c>
    </row>
    <row r="40" spans="2:19" s="2" customFormat="1" ht="25.5" customHeight="1" outlineLevel="1">
      <c r="B40" s="12">
        <v>35</v>
      </c>
      <c r="C40" s="60" t="s">
        <v>72</v>
      </c>
      <c r="D40" s="60"/>
      <c r="E40" s="33"/>
      <c r="F40" s="33"/>
      <c r="G40" s="33"/>
      <c r="H40" s="34"/>
      <c r="I40" s="33"/>
      <c r="J40" s="33"/>
      <c r="K40" s="34"/>
      <c r="L40" s="34"/>
      <c r="M40" s="33"/>
      <c r="N40" s="33"/>
      <c r="O40" s="4"/>
      <c r="P40" s="4"/>
      <c r="Q40" s="19">
        <f>Q41+Q42+Q43</f>
        <v>23000</v>
      </c>
      <c r="R40" s="19">
        <f>R41+R42+R43</f>
        <v>23000</v>
      </c>
      <c r="S40" s="19">
        <f>S41+S42+S43</f>
        <v>23000</v>
      </c>
    </row>
    <row r="41" spans="2:19" s="2" customFormat="1" ht="16.5" customHeight="1" outlineLevel="1">
      <c r="B41" s="12">
        <v>36</v>
      </c>
      <c r="C41" s="54" t="s">
        <v>18</v>
      </c>
      <c r="D41" s="54"/>
      <c r="E41" s="33" t="s">
        <v>1</v>
      </c>
      <c r="F41" s="33" t="s">
        <v>28</v>
      </c>
      <c r="G41" s="33" t="s">
        <v>6</v>
      </c>
      <c r="H41" s="34" t="s">
        <v>100</v>
      </c>
      <c r="I41" s="33" t="s">
        <v>31</v>
      </c>
      <c r="J41" s="33" t="s">
        <v>32</v>
      </c>
      <c r="K41" s="34" t="s">
        <v>101</v>
      </c>
      <c r="L41" s="34"/>
      <c r="M41" s="33" t="s">
        <v>19</v>
      </c>
      <c r="N41" s="33" t="s">
        <v>20</v>
      </c>
      <c r="O41" s="8"/>
      <c r="P41" s="8"/>
      <c r="Q41" s="16">
        <v>12000</v>
      </c>
      <c r="R41" s="16">
        <v>12000</v>
      </c>
      <c r="S41" s="16">
        <v>12000</v>
      </c>
    </row>
    <row r="42" spans="2:19" s="2" customFormat="1" ht="20.25" customHeight="1" outlineLevel="1">
      <c r="B42" s="12">
        <v>37</v>
      </c>
      <c r="C42" s="54" t="s">
        <v>76</v>
      </c>
      <c r="D42" s="54"/>
      <c r="E42" s="33" t="s">
        <v>1</v>
      </c>
      <c r="F42" s="33" t="s">
        <v>28</v>
      </c>
      <c r="G42" s="33" t="s">
        <v>6</v>
      </c>
      <c r="H42" s="34" t="s">
        <v>100</v>
      </c>
      <c r="I42" s="33" t="s">
        <v>31</v>
      </c>
      <c r="J42" s="33" t="s">
        <v>32</v>
      </c>
      <c r="K42" s="34" t="s">
        <v>101</v>
      </c>
      <c r="L42" s="34"/>
      <c r="M42" s="33" t="s">
        <v>19</v>
      </c>
      <c r="N42" s="33">
        <v>346</v>
      </c>
      <c r="O42" s="8"/>
      <c r="P42" s="8"/>
      <c r="Q42" s="16">
        <v>9200</v>
      </c>
      <c r="R42" s="16">
        <v>9200</v>
      </c>
      <c r="S42" s="16">
        <v>9200</v>
      </c>
    </row>
    <row r="43" spans="2:19" s="2" customFormat="1" ht="15" customHeight="1" outlineLevel="1">
      <c r="B43" s="12">
        <v>38</v>
      </c>
      <c r="C43" s="61" t="s">
        <v>156</v>
      </c>
      <c r="D43" s="61"/>
      <c r="E43" s="33" t="s">
        <v>1</v>
      </c>
      <c r="F43" s="33" t="s">
        <v>28</v>
      </c>
      <c r="G43" s="33" t="s">
        <v>6</v>
      </c>
      <c r="H43" s="34" t="s">
        <v>100</v>
      </c>
      <c r="I43" s="33" t="s">
        <v>31</v>
      </c>
      <c r="J43" s="33" t="s">
        <v>32</v>
      </c>
      <c r="K43" s="34" t="s">
        <v>101</v>
      </c>
      <c r="L43" s="34"/>
      <c r="M43" s="33" t="s">
        <v>19</v>
      </c>
      <c r="N43" s="33">
        <v>225</v>
      </c>
      <c r="O43" s="8"/>
      <c r="P43" s="8"/>
      <c r="Q43" s="16">
        <v>1800</v>
      </c>
      <c r="R43" s="16">
        <v>1800</v>
      </c>
      <c r="S43" s="16">
        <v>1800</v>
      </c>
    </row>
    <row r="44" spans="2:19" s="2" customFormat="1" ht="25.5" customHeight="1" outlineLevel="1">
      <c r="B44" s="12">
        <v>39</v>
      </c>
      <c r="C44" s="63" t="s">
        <v>96</v>
      </c>
      <c r="D44" s="63"/>
      <c r="E44" s="33" t="s">
        <v>1</v>
      </c>
      <c r="F44" s="33" t="s">
        <v>28</v>
      </c>
      <c r="G44" s="33" t="s">
        <v>6</v>
      </c>
      <c r="H44" s="34" t="s">
        <v>100</v>
      </c>
      <c r="I44" s="33" t="s">
        <v>7</v>
      </c>
      <c r="J44" s="33" t="s">
        <v>33</v>
      </c>
      <c r="K44" s="34" t="s">
        <v>101</v>
      </c>
      <c r="L44" s="34"/>
      <c r="M44" s="33">
        <v>853</v>
      </c>
      <c r="N44" s="33">
        <v>297</v>
      </c>
      <c r="O44" s="8"/>
      <c r="P44" s="8"/>
      <c r="Q44" s="19">
        <v>4200</v>
      </c>
      <c r="R44" s="19">
        <v>4200</v>
      </c>
      <c r="S44" s="19">
        <v>4200</v>
      </c>
    </row>
    <row r="45" spans="2:19" s="2" customFormat="1" ht="9" customHeight="1" outlineLevel="1">
      <c r="B45" s="12">
        <v>40</v>
      </c>
      <c r="C45" s="51"/>
      <c r="D45" s="51"/>
      <c r="E45" s="36"/>
      <c r="F45" s="36"/>
      <c r="G45" s="36"/>
      <c r="H45" s="37"/>
      <c r="I45" s="37"/>
      <c r="J45" s="37"/>
      <c r="K45" s="38"/>
      <c r="L45" s="38"/>
      <c r="M45" s="36"/>
      <c r="N45" s="36"/>
      <c r="O45" s="8"/>
      <c r="P45" s="8"/>
      <c r="Q45" s="16"/>
      <c r="R45" s="16"/>
      <c r="S45" s="16"/>
    </row>
    <row r="46" spans="2:19" s="2" customFormat="1" ht="19.5" customHeight="1" outlineLevel="1">
      <c r="B46" s="12">
        <v>41</v>
      </c>
      <c r="C46" s="60" t="s">
        <v>97</v>
      </c>
      <c r="D46" s="60"/>
      <c r="E46" s="33"/>
      <c r="F46" s="33"/>
      <c r="G46" s="33"/>
      <c r="H46" s="34"/>
      <c r="I46" s="33"/>
      <c r="J46" s="33"/>
      <c r="K46" s="34"/>
      <c r="L46" s="34"/>
      <c r="M46" s="33"/>
      <c r="N46" s="33"/>
      <c r="O46" s="4"/>
      <c r="P46" s="4"/>
      <c r="Q46" s="19">
        <f>Q47+Q51</f>
        <v>1442510</v>
      </c>
      <c r="R46" s="19">
        <f>R47+R51</f>
        <v>1197000</v>
      </c>
      <c r="S46" s="19">
        <f>S47+S51</f>
        <v>1197000</v>
      </c>
    </row>
    <row r="47" spans="2:19" s="2" customFormat="1" ht="21" customHeight="1" outlineLevel="1">
      <c r="B47" s="12">
        <v>42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9">
        <v>247</v>
      </c>
      <c r="N47" s="17"/>
      <c r="O47" s="17"/>
      <c r="P47" s="17"/>
      <c r="Q47" s="18">
        <f>Q48+Q49+Q50</f>
        <v>1096550</v>
      </c>
      <c r="R47" s="18">
        <f>R48+R49+R50</f>
        <v>1055000</v>
      </c>
      <c r="S47" s="18">
        <f>S48+S49+S50</f>
        <v>1055000</v>
      </c>
    </row>
    <row r="48" spans="2:19" s="2" customFormat="1" ht="39.75" customHeight="1" outlineLevel="1">
      <c r="B48" s="12">
        <v>43</v>
      </c>
      <c r="C48" s="54" t="s">
        <v>117</v>
      </c>
      <c r="D48" s="54"/>
      <c r="E48" s="33" t="s">
        <v>1</v>
      </c>
      <c r="F48" s="33" t="s">
        <v>28</v>
      </c>
      <c r="G48" s="33" t="s">
        <v>6</v>
      </c>
      <c r="H48" s="34" t="s">
        <v>100</v>
      </c>
      <c r="I48" s="33" t="s">
        <v>7</v>
      </c>
      <c r="J48" s="33" t="s">
        <v>34</v>
      </c>
      <c r="K48" s="34" t="s">
        <v>101</v>
      </c>
      <c r="L48" s="34"/>
      <c r="M48" s="33">
        <v>247</v>
      </c>
      <c r="N48" s="33" t="s">
        <v>22</v>
      </c>
      <c r="O48" s="8"/>
      <c r="P48" s="8"/>
      <c r="Q48" s="16">
        <f>193438.93+1.07+5.48</f>
        <v>193445.48</v>
      </c>
      <c r="R48" s="16">
        <v>185000</v>
      </c>
      <c r="S48" s="16">
        <v>185000</v>
      </c>
    </row>
    <row r="49" spans="2:19" s="2" customFormat="1" ht="30" customHeight="1" outlineLevel="1">
      <c r="B49" s="12">
        <v>44</v>
      </c>
      <c r="C49" s="54" t="s">
        <v>135</v>
      </c>
      <c r="D49" s="54"/>
      <c r="E49" s="33" t="s">
        <v>1</v>
      </c>
      <c r="F49" s="33" t="s">
        <v>28</v>
      </c>
      <c r="G49" s="33" t="s">
        <v>6</v>
      </c>
      <c r="H49" s="34" t="s">
        <v>100</v>
      </c>
      <c r="I49" s="33" t="s">
        <v>7</v>
      </c>
      <c r="J49" s="33" t="s">
        <v>34</v>
      </c>
      <c r="K49" s="34" t="s">
        <v>101</v>
      </c>
      <c r="L49" s="34"/>
      <c r="M49" s="33">
        <v>247</v>
      </c>
      <c r="N49" s="33" t="s">
        <v>22</v>
      </c>
      <c r="O49" s="8"/>
      <c r="P49" s="8"/>
      <c r="Q49" s="16">
        <v>773104.52</v>
      </c>
      <c r="R49" s="16">
        <v>770000</v>
      </c>
      <c r="S49" s="16">
        <v>770000</v>
      </c>
    </row>
    <row r="50" spans="2:19" s="2" customFormat="1" ht="30" customHeight="1" outlineLevel="1">
      <c r="B50" s="12">
        <v>45</v>
      </c>
      <c r="C50" s="54" t="s">
        <v>181</v>
      </c>
      <c r="D50" s="54"/>
      <c r="E50" s="33" t="s">
        <v>1</v>
      </c>
      <c r="F50" s="33" t="s">
        <v>28</v>
      </c>
      <c r="G50" s="33" t="s">
        <v>6</v>
      </c>
      <c r="H50" s="34" t="s">
        <v>100</v>
      </c>
      <c r="I50" s="33" t="s">
        <v>7</v>
      </c>
      <c r="J50" s="33" t="s">
        <v>34</v>
      </c>
      <c r="K50" s="34" t="s">
        <v>101</v>
      </c>
      <c r="L50" s="34"/>
      <c r="M50" s="33">
        <v>247</v>
      </c>
      <c r="N50" s="33">
        <v>223</v>
      </c>
      <c r="O50" s="8"/>
      <c r="P50" s="8"/>
      <c r="Q50" s="16">
        <v>130000</v>
      </c>
      <c r="R50" s="16">
        <v>100000</v>
      </c>
      <c r="S50" s="16">
        <v>100000</v>
      </c>
    </row>
    <row r="51" spans="2:19" s="2" customFormat="1" ht="19.5" customHeight="1" outlineLevel="1">
      <c r="B51" s="12">
        <v>46</v>
      </c>
      <c r="C51" s="64"/>
      <c r="D51" s="64"/>
      <c r="E51" s="33"/>
      <c r="F51" s="33"/>
      <c r="G51" s="33"/>
      <c r="H51" s="34"/>
      <c r="I51" s="33"/>
      <c r="J51" s="33"/>
      <c r="K51" s="34"/>
      <c r="L51" s="34"/>
      <c r="M51" s="36">
        <v>244</v>
      </c>
      <c r="N51" s="36"/>
      <c r="O51" s="10"/>
      <c r="P51" s="10"/>
      <c r="Q51" s="19">
        <f>Q52+Q53+Q54+Q57+Q55+Q58+Q56</f>
        <v>345960</v>
      </c>
      <c r="R51" s="19">
        <f>R52+R53+R54+R57+R55+R58+R56</f>
        <v>142000</v>
      </c>
      <c r="S51" s="19">
        <f>S52+S53+S54+S57+S55+S58+S56</f>
        <v>142000</v>
      </c>
    </row>
    <row r="52" spans="2:19" s="2" customFormat="1" ht="37.5" customHeight="1" outlineLevel="1">
      <c r="B52" s="12">
        <v>47</v>
      </c>
      <c r="C52" s="54" t="s">
        <v>98</v>
      </c>
      <c r="D52" s="54"/>
      <c r="E52" s="33" t="s">
        <v>1</v>
      </c>
      <c r="F52" s="33" t="s">
        <v>28</v>
      </c>
      <c r="G52" s="33" t="s">
        <v>6</v>
      </c>
      <c r="H52" s="34" t="s">
        <v>100</v>
      </c>
      <c r="I52" s="33" t="s">
        <v>7</v>
      </c>
      <c r="J52" s="33" t="s">
        <v>34</v>
      </c>
      <c r="K52" s="34" t="s">
        <v>101</v>
      </c>
      <c r="L52" s="34"/>
      <c r="M52" s="33" t="s">
        <v>19</v>
      </c>
      <c r="N52" s="33" t="s">
        <v>16</v>
      </c>
      <c r="O52" s="8"/>
      <c r="P52" s="8"/>
      <c r="Q52" s="16">
        <v>5000</v>
      </c>
      <c r="R52" s="16">
        <v>5000</v>
      </c>
      <c r="S52" s="16">
        <v>5000</v>
      </c>
    </row>
    <row r="53" spans="2:19" s="2" customFormat="1" ht="25.5" customHeight="1" outlineLevel="1">
      <c r="B53" s="12">
        <v>48</v>
      </c>
      <c r="C53" s="54" t="s">
        <v>141</v>
      </c>
      <c r="D53" s="54"/>
      <c r="E53" s="33" t="s">
        <v>1</v>
      </c>
      <c r="F53" s="33" t="s">
        <v>28</v>
      </c>
      <c r="G53" s="33" t="s">
        <v>6</v>
      </c>
      <c r="H53" s="34" t="s">
        <v>100</v>
      </c>
      <c r="I53" s="33" t="s">
        <v>7</v>
      </c>
      <c r="J53" s="33" t="s">
        <v>34</v>
      </c>
      <c r="K53" s="34" t="s">
        <v>101</v>
      </c>
      <c r="L53" s="34"/>
      <c r="M53" s="33" t="s">
        <v>19</v>
      </c>
      <c r="N53" s="33">
        <v>225</v>
      </c>
      <c r="O53" s="8"/>
      <c r="P53" s="8"/>
      <c r="Q53" s="16">
        <f>10000-6.32</f>
        <v>9993.68</v>
      </c>
      <c r="R53" s="16">
        <v>20000</v>
      </c>
      <c r="S53" s="16">
        <v>20000</v>
      </c>
    </row>
    <row r="54" spans="2:19" s="2" customFormat="1" ht="30" customHeight="1" outlineLevel="1">
      <c r="B54" s="12">
        <v>49</v>
      </c>
      <c r="C54" s="64" t="s">
        <v>99</v>
      </c>
      <c r="D54" s="64"/>
      <c r="E54" s="33" t="s">
        <v>1</v>
      </c>
      <c r="F54" s="33" t="s">
        <v>28</v>
      </c>
      <c r="G54" s="33" t="s">
        <v>6</v>
      </c>
      <c r="H54" s="34" t="s">
        <v>100</v>
      </c>
      <c r="I54" s="33" t="s">
        <v>7</v>
      </c>
      <c r="J54" s="33" t="s">
        <v>34</v>
      </c>
      <c r="K54" s="34" t="s">
        <v>101</v>
      </c>
      <c r="L54" s="34"/>
      <c r="M54" s="33" t="s">
        <v>19</v>
      </c>
      <c r="N54" s="33">
        <v>225</v>
      </c>
      <c r="O54" s="8"/>
      <c r="P54" s="8"/>
      <c r="Q54" s="16">
        <v>114966.32</v>
      </c>
      <c r="R54" s="16">
        <v>115000</v>
      </c>
      <c r="S54" s="16">
        <v>115000</v>
      </c>
    </row>
    <row r="55" spans="2:19" s="2" customFormat="1" ht="21" customHeight="1" outlineLevel="1">
      <c r="B55" s="12">
        <v>50</v>
      </c>
      <c r="C55" s="52" t="s">
        <v>140</v>
      </c>
      <c r="D55" s="52"/>
      <c r="E55" s="33" t="s">
        <v>1</v>
      </c>
      <c r="F55" s="33" t="s">
        <v>28</v>
      </c>
      <c r="G55" s="33" t="s">
        <v>6</v>
      </c>
      <c r="H55" s="34" t="s">
        <v>100</v>
      </c>
      <c r="I55" s="33" t="s">
        <v>7</v>
      </c>
      <c r="J55" s="33" t="s">
        <v>34</v>
      </c>
      <c r="K55" s="34" t="s">
        <v>101</v>
      </c>
      <c r="L55" s="34"/>
      <c r="M55" s="33" t="s">
        <v>19</v>
      </c>
      <c r="N55" s="33" t="s">
        <v>17</v>
      </c>
      <c r="O55" s="8"/>
      <c r="P55" s="8"/>
      <c r="Q55" s="16">
        <v>6000</v>
      </c>
      <c r="R55" s="16">
        <v>2000</v>
      </c>
      <c r="S55" s="16">
        <v>2000</v>
      </c>
    </row>
    <row r="56" spans="2:19" s="2" customFormat="1" ht="24" customHeight="1" outlineLevel="1">
      <c r="B56" s="12">
        <v>51</v>
      </c>
      <c r="C56" s="61" t="s">
        <v>163</v>
      </c>
      <c r="D56" s="61"/>
      <c r="E56" s="40" t="s">
        <v>1</v>
      </c>
      <c r="F56" s="40" t="s">
        <v>28</v>
      </c>
      <c r="G56" s="40" t="s">
        <v>6</v>
      </c>
      <c r="H56" s="41" t="s">
        <v>100</v>
      </c>
      <c r="I56" s="40" t="s">
        <v>7</v>
      </c>
      <c r="J56" s="40">
        <v>23</v>
      </c>
      <c r="K56" s="41" t="s">
        <v>101</v>
      </c>
      <c r="L56" s="41"/>
      <c r="M56" s="40" t="s">
        <v>19</v>
      </c>
      <c r="N56" s="40">
        <v>226</v>
      </c>
      <c r="O56" s="8"/>
      <c r="P56" s="8"/>
      <c r="Q56" s="16">
        <f>120000</f>
        <v>120000</v>
      </c>
      <c r="R56" s="19"/>
      <c r="S56" s="19">
        <v>0</v>
      </c>
    </row>
    <row r="57" spans="2:19" s="2" customFormat="1" ht="23.25" customHeight="1" outlineLevel="1">
      <c r="B57" s="12">
        <v>52</v>
      </c>
      <c r="C57" s="52" t="s">
        <v>164</v>
      </c>
      <c r="D57" s="52"/>
      <c r="E57" s="33" t="s">
        <v>1</v>
      </c>
      <c r="F57" s="33" t="s">
        <v>28</v>
      </c>
      <c r="G57" s="33" t="s">
        <v>6</v>
      </c>
      <c r="H57" s="34" t="s">
        <v>100</v>
      </c>
      <c r="I57" s="33" t="s">
        <v>7</v>
      </c>
      <c r="J57" s="33" t="s">
        <v>34</v>
      </c>
      <c r="K57" s="34" t="s">
        <v>101</v>
      </c>
      <c r="L57" s="34"/>
      <c r="M57" s="33" t="s">
        <v>19</v>
      </c>
      <c r="N57" s="33">
        <v>226</v>
      </c>
      <c r="O57" s="8"/>
      <c r="P57" s="8"/>
      <c r="Q57" s="16">
        <v>70000</v>
      </c>
      <c r="R57" s="16">
        <v>0</v>
      </c>
      <c r="S57" s="16">
        <v>0</v>
      </c>
    </row>
    <row r="58" spans="2:19" s="2" customFormat="1" ht="28.5" customHeight="1" outlineLevel="1">
      <c r="B58" s="12">
        <v>53</v>
      </c>
      <c r="C58" s="52" t="s">
        <v>186</v>
      </c>
      <c r="D58" s="52"/>
      <c r="E58" s="40" t="s">
        <v>1</v>
      </c>
      <c r="F58" s="40" t="s">
        <v>28</v>
      </c>
      <c r="G58" s="40" t="s">
        <v>6</v>
      </c>
      <c r="H58" s="41" t="s">
        <v>100</v>
      </c>
      <c r="I58" s="40" t="s">
        <v>7</v>
      </c>
      <c r="J58" s="40">
        <v>23</v>
      </c>
      <c r="K58" s="41" t="s">
        <v>101</v>
      </c>
      <c r="L58" s="41"/>
      <c r="M58" s="40">
        <v>244</v>
      </c>
      <c r="N58" s="40">
        <v>291</v>
      </c>
      <c r="O58" s="8"/>
      <c r="P58" s="8"/>
      <c r="Q58" s="16">
        <v>20000</v>
      </c>
      <c r="R58" s="19">
        <v>0</v>
      </c>
      <c r="S58" s="19">
        <v>0</v>
      </c>
    </row>
    <row r="59" s="2" customFormat="1" ht="13.5" customHeight="1" outlineLevel="1">
      <c r="B59" s="12">
        <v>54</v>
      </c>
    </row>
    <row r="60" spans="2:19" s="2" customFormat="1" ht="29.25" customHeight="1" outlineLevel="1">
      <c r="B60" s="12">
        <v>55</v>
      </c>
      <c r="C60" s="60" t="s">
        <v>183</v>
      </c>
      <c r="D60" s="60"/>
      <c r="E60" s="30" t="s">
        <v>1</v>
      </c>
      <c r="F60" s="30" t="s">
        <v>28</v>
      </c>
      <c r="G60" s="30" t="s">
        <v>6</v>
      </c>
      <c r="H60" s="42" t="s">
        <v>100</v>
      </c>
      <c r="I60" s="30" t="s">
        <v>7</v>
      </c>
      <c r="J60" s="30">
        <v>86</v>
      </c>
      <c r="K60" s="42" t="s">
        <v>101</v>
      </c>
      <c r="L60" s="42"/>
      <c r="M60" s="30" t="s">
        <v>19</v>
      </c>
      <c r="N60" s="30">
        <v>225</v>
      </c>
      <c r="O60" s="8"/>
      <c r="P60" s="8"/>
      <c r="Q60" s="48">
        <v>25000</v>
      </c>
      <c r="R60" s="48">
        <v>25000</v>
      </c>
      <c r="S60" s="48">
        <v>25000</v>
      </c>
    </row>
    <row r="61" spans="2:19" s="2" customFormat="1" ht="29.25" customHeight="1" outlineLevel="1">
      <c r="B61" s="12">
        <v>56</v>
      </c>
      <c r="C61" s="51" t="s">
        <v>154</v>
      </c>
      <c r="D61" s="51"/>
      <c r="E61" s="30" t="s">
        <v>1</v>
      </c>
      <c r="F61" s="30" t="s">
        <v>28</v>
      </c>
      <c r="G61" s="30" t="s">
        <v>6</v>
      </c>
      <c r="H61" s="42" t="s">
        <v>100</v>
      </c>
      <c r="I61" s="30">
        <v>83</v>
      </c>
      <c r="J61" s="42" t="s">
        <v>155</v>
      </c>
      <c r="K61" s="42" t="s">
        <v>101</v>
      </c>
      <c r="L61" s="42"/>
      <c r="M61" s="30">
        <v>540</v>
      </c>
      <c r="N61" s="30">
        <v>251</v>
      </c>
      <c r="O61" s="8"/>
      <c r="P61" s="8"/>
      <c r="Q61" s="19">
        <v>19800</v>
      </c>
      <c r="R61" s="19">
        <v>19800</v>
      </c>
      <c r="S61" s="19">
        <v>19800</v>
      </c>
    </row>
    <row r="62" spans="2:19" s="2" customFormat="1" ht="24.75" customHeight="1" outlineLevel="1">
      <c r="B62" s="12">
        <v>57</v>
      </c>
      <c r="C62" s="62" t="s">
        <v>167</v>
      </c>
      <c r="D62" s="62"/>
      <c r="E62" s="33"/>
      <c r="F62" s="33"/>
      <c r="G62" s="33"/>
      <c r="H62" s="34"/>
      <c r="I62" s="33"/>
      <c r="J62" s="33"/>
      <c r="K62" s="34"/>
      <c r="L62" s="34"/>
      <c r="M62" s="33"/>
      <c r="N62" s="33"/>
      <c r="O62" s="4"/>
      <c r="P62" s="4"/>
      <c r="Q62" s="19">
        <f>Q63+Q64+Q65+Q66+Q67+Q68+Q70+Q71+Q72+Q69</f>
        <v>534600</v>
      </c>
      <c r="R62" s="19">
        <f>R63+R64+R65+R66+R67+R68+R70+R71+R72+R69</f>
        <v>555900</v>
      </c>
      <c r="S62" s="19">
        <f>S63+S64+S65+S66+S67+S68+S70+S71+S72+S69</f>
        <v>0</v>
      </c>
    </row>
    <row r="63" spans="2:19" s="2" customFormat="1" ht="15.75" customHeight="1" outlineLevel="1">
      <c r="B63" s="12">
        <v>58</v>
      </c>
      <c r="C63" s="54" t="s">
        <v>4</v>
      </c>
      <c r="D63" s="54"/>
      <c r="E63" s="33" t="s">
        <v>1</v>
      </c>
      <c r="F63" s="33" t="s">
        <v>35</v>
      </c>
      <c r="G63" s="33" t="s">
        <v>36</v>
      </c>
      <c r="H63" s="34" t="s">
        <v>100</v>
      </c>
      <c r="I63" s="33" t="s">
        <v>37</v>
      </c>
      <c r="J63" s="33" t="s">
        <v>38</v>
      </c>
      <c r="K63" s="34" t="s">
        <v>101</v>
      </c>
      <c r="L63" s="34"/>
      <c r="M63" s="33" t="s">
        <v>9</v>
      </c>
      <c r="N63" s="33" t="s">
        <v>10</v>
      </c>
      <c r="O63" s="8"/>
      <c r="P63" s="8"/>
      <c r="Q63" s="16">
        <f>30795.78*12+0.64</f>
        <v>369550</v>
      </c>
      <c r="R63" s="16">
        <f>Q63</f>
        <v>369550</v>
      </c>
      <c r="S63" s="16">
        <v>0</v>
      </c>
    </row>
    <row r="64" spans="2:19" s="2" customFormat="1" ht="15.75" customHeight="1" outlineLevel="1">
      <c r="B64" s="12">
        <v>59</v>
      </c>
      <c r="C64" s="64" t="s">
        <v>116</v>
      </c>
      <c r="D64" s="64"/>
      <c r="E64" s="33" t="s">
        <v>1</v>
      </c>
      <c r="F64" s="33" t="s">
        <v>35</v>
      </c>
      <c r="G64" s="33" t="s">
        <v>36</v>
      </c>
      <c r="H64" s="34" t="s">
        <v>100</v>
      </c>
      <c r="I64" s="33" t="s">
        <v>37</v>
      </c>
      <c r="J64" s="33" t="s">
        <v>38</v>
      </c>
      <c r="K64" s="34" t="s">
        <v>101</v>
      </c>
      <c r="L64" s="34"/>
      <c r="M64" s="33" t="s">
        <v>9</v>
      </c>
      <c r="N64" s="33">
        <v>266</v>
      </c>
      <c r="O64" s="8"/>
      <c r="P64" s="8"/>
      <c r="Q64" s="16"/>
      <c r="R64" s="16"/>
      <c r="S64" s="16">
        <v>0</v>
      </c>
    </row>
    <row r="65" spans="2:19" s="2" customFormat="1" ht="25.5" customHeight="1" outlineLevel="1">
      <c r="B65" s="12">
        <v>60</v>
      </c>
      <c r="C65" s="54" t="s">
        <v>11</v>
      </c>
      <c r="D65" s="54"/>
      <c r="E65" s="33" t="s">
        <v>1</v>
      </c>
      <c r="F65" s="33" t="s">
        <v>35</v>
      </c>
      <c r="G65" s="33" t="s">
        <v>36</v>
      </c>
      <c r="H65" s="34" t="s">
        <v>100</v>
      </c>
      <c r="I65" s="33" t="s">
        <v>37</v>
      </c>
      <c r="J65" s="33" t="s">
        <v>38</v>
      </c>
      <c r="K65" s="34" t="s">
        <v>101</v>
      </c>
      <c r="L65" s="34"/>
      <c r="M65" s="33">
        <v>129</v>
      </c>
      <c r="N65" s="33" t="s">
        <v>12</v>
      </c>
      <c r="O65" s="8"/>
      <c r="P65" s="8"/>
      <c r="Q65" s="16">
        <f>Q63*30.2%-4.1</f>
        <v>111599.99999999999</v>
      </c>
      <c r="R65" s="16">
        <f>Q65</f>
        <v>111599.99999999999</v>
      </c>
      <c r="S65" s="16">
        <v>0</v>
      </c>
    </row>
    <row r="66" spans="2:19" s="2" customFormat="1" ht="14.25" customHeight="1" outlineLevel="1">
      <c r="B66" s="12">
        <v>61</v>
      </c>
      <c r="C66" s="54" t="s">
        <v>18</v>
      </c>
      <c r="D66" s="54"/>
      <c r="E66" s="33" t="s">
        <v>1</v>
      </c>
      <c r="F66" s="33" t="s">
        <v>35</v>
      </c>
      <c r="G66" s="33" t="s">
        <v>36</v>
      </c>
      <c r="H66" s="34" t="s">
        <v>100</v>
      </c>
      <c r="I66" s="33" t="s">
        <v>37</v>
      </c>
      <c r="J66" s="33" t="s">
        <v>38</v>
      </c>
      <c r="K66" s="34" t="s">
        <v>101</v>
      </c>
      <c r="L66" s="34"/>
      <c r="M66" s="33" t="s">
        <v>19</v>
      </c>
      <c r="N66" s="33" t="s">
        <v>20</v>
      </c>
      <c r="O66" s="8"/>
      <c r="P66" s="8"/>
      <c r="Q66" s="16">
        <v>12000</v>
      </c>
      <c r="R66" s="16">
        <v>12000</v>
      </c>
      <c r="S66" s="16">
        <v>0</v>
      </c>
    </row>
    <row r="67" spans="2:19" s="2" customFormat="1" ht="16.5" customHeight="1" outlineLevel="1">
      <c r="B67" s="12">
        <v>62</v>
      </c>
      <c r="C67" s="54" t="s">
        <v>134</v>
      </c>
      <c r="D67" s="54"/>
      <c r="E67" s="33" t="s">
        <v>1</v>
      </c>
      <c r="F67" s="33" t="s">
        <v>35</v>
      </c>
      <c r="G67" s="33" t="s">
        <v>36</v>
      </c>
      <c r="H67" s="34" t="s">
        <v>100</v>
      </c>
      <c r="I67" s="33" t="s">
        <v>37</v>
      </c>
      <c r="J67" s="33" t="s">
        <v>38</v>
      </c>
      <c r="K67" s="34" t="s">
        <v>101</v>
      </c>
      <c r="L67" s="34"/>
      <c r="M67" s="33" t="s">
        <v>19</v>
      </c>
      <c r="N67" s="33">
        <v>310</v>
      </c>
      <c r="O67" s="8"/>
      <c r="P67" s="8"/>
      <c r="Q67" s="16">
        <v>5450</v>
      </c>
      <c r="R67" s="16">
        <v>22750</v>
      </c>
      <c r="S67" s="16">
        <v>0</v>
      </c>
    </row>
    <row r="68" spans="2:19" s="2" customFormat="1" ht="16.5" customHeight="1" outlineLevel="1">
      <c r="B68" s="12">
        <v>63</v>
      </c>
      <c r="C68" s="54" t="s">
        <v>128</v>
      </c>
      <c r="D68" s="54"/>
      <c r="E68" s="33" t="s">
        <v>1</v>
      </c>
      <c r="F68" s="33" t="s">
        <v>35</v>
      </c>
      <c r="G68" s="33" t="s">
        <v>36</v>
      </c>
      <c r="H68" s="34" t="s">
        <v>100</v>
      </c>
      <c r="I68" s="33" t="s">
        <v>37</v>
      </c>
      <c r="J68" s="33" t="s">
        <v>38</v>
      </c>
      <c r="K68" s="34" t="s">
        <v>101</v>
      </c>
      <c r="L68" s="34"/>
      <c r="M68" s="33" t="s">
        <v>19</v>
      </c>
      <c r="N68" s="33" t="s">
        <v>22</v>
      </c>
      <c r="O68" s="8"/>
      <c r="P68" s="8"/>
      <c r="Q68" s="16">
        <v>4500</v>
      </c>
      <c r="R68" s="16">
        <v>4500</v>
      </c>
      <c r="S68" s="16">
        <v>0</v>
      </c>
    </row>
    <row r="69" spans="2:19" s="2" customFormat="1" ht="16.5" customHeight="1" outlineLevel="1">
      <c r="B69" s="12">
        <v>64</v>
      </c>
      <c r="C69" s="52" t="s">
        <v>168</v>
      </c>
      <c r="D69" s="52"/>
      <c r="E69" s="33" t="s">
        <v>1</v>
      </c>
      <c r="F69" s="33" t="s">
        <v>35</v>
      </c>
      <c r="G69" s="33" t="s">
        <v>36</v>
      </c>
      <c r="H69" s="34" t="s">
        <v>100</v>
      </c>
      <c r="I69" s="33" t="s">
        <v>37</v>
      </c>
      <c r="J69" s="33" t="s">
        <v>38</v>
      </c>
      <c r="K69" s="34" t="s">
        <v>101</v>
      </c>
      <c r="L69" s="34"/>
      <c r="M69" s="33" t="s">
        <v>19</v>
      </c>
      <c r="N69" s="33">
        <v>225</v>
      </c>
      <c r="O69" s="8"/>
      <c r="P69" s="8"/>
      <c r="Q69" s="16">
        <v>3000</v>
      </c>
      <c r="R69" s="16">
        <v>3000</v>
      </c>
      <c r="S69" s="16">
        <v>0</v>
      </c>
    </row>
    <row r="70" spans="2:19" s="2" customFormat="1" ht="27" customHeight="1" outlineLevel="1">
      <c r="B70" s="12">
        <v>65</v>
      </c>
      <c r="C70" s="54" t="s">
        <v>169</v>
      </c>
      <c r="D70" s="54"/>
      <c r="E70" s="33" t="s">
        <v>1</v>
      </c>
      <c r="F70" s="33" t="s">
        <v>35</v>
      </c>
      <c r="G70" s="33" t="s">
        <v>36</v>
      </c>
      <c r="H70" s="34" t="s">
        <v>100</v>
      </c>
      <c r="I70" s="33" t="s">
        <v>37</v>
      </c>
      <c r="J70" s="33" t="s">
        <v>38</v>
      </c>
      <c r="K70" s="34" t="s">
        <v>101</v>
      </c>
      <c r="L70" s="34"/>
      <c r="M70" s="33" t="s">
        <v>19</v>
      </c>
      <c r="N70" s="33" t="s">
        <v>17</v>
      </c>
      <c r="O70" s="8"/>
      <c r="P70" s="8"/>
      <c r="Q70" s="16">
        <v>1000</v>
      </c>
      <c r="R70" s="16">
        <v>5000</v>
      </c>
      <c r="S70" s="16">
        <v>0</v>
      </c>
    </row>
    <row r="71" spans="2:19" s="2" customFormat="1" ht="27.75" customHeight="1" outlineLevel="1">
      <c r="B71" s="12">
        <v>66</v>
      </c>
      <c r="C71" s="54" t="s">
        <v>113</v>
      </c>
      <c r="D71" s="54"/>
      <c r="E71" s="33" t="s">
        <v>1</v>
      </c>
      <c r="F71" s="33" t="s">
        <v>35</v>
      </c>
      <c r="G71" s="33" t="s">
        <v>36</v>
      </c>
      <c r="H71" s="34" t="s">
        <v>100</v>
      </c>
      <c r="I71" s="33" t="s">
        <v>37</v>
      </c>
      <c r="J71" s="33" t="s">
        <v>38</v>
      </c>
      <c r="K71" s="34" t="s">
        <v>101</v>
      </c>
      <c r="L71" s="34"/>
      <c r="M71" s="33" t="s">
        <v>19</v>
      </c>
      <c r="N71" s="33">
        <v>346</v>
      </c>
      <c r="O71" s="8"/>
      <c r="P71" s="8"/>
      <c r="Q71" s="16">
        <v>16000</v>
      </c>
      <c r="R71" s="16">
        <v>16000</v>
      </c>
      <c r="S71" s="16">
        <v>0</v>
      </c>
    </row>
    <row r="72" spans="2:19" s="2" customFormat="1" ht="27.75" customHeight="1" outlineLevel="1">
      <c r="B72" s="12">
        <v>67</v>
      </c>
      <c r="C72" s="54" t="s">
        <v>170</v>
      </c>
      <c r="D72" s="54"/>
      <c r="E72" s="33" t="s">
        <v>1</v>
      </c>
      <c r="F72" s="33" t="s">
        <v>35</v>
      </c>
      <c r="G72" s="33" t="s">
        <v>36</v>
      </c>
      <c r="H72" s="34" t="s">
        <v>100</v>
      </c>
      <c r="I72" s="33" t="s">
        <v>37</v>
      </c>
      <c r="J72" s="33" t="s">
        <v>38</v>
      </c>
      <c r="K72" s="34" t="s">
        <v>101</v>
      </c>
      <c r="L72" s="34"/>
      <c r="M72" s="33">
        <v>247</v>
      </c>
      <c r="N72" s="33" t="s">
        <v>22</v>
      </c>
      <c r="O72" s="8"/>
      <c r="P72" s="8"/>
      <c r="Q72" s="16">
        <f>7000+4500</f>
        <v>11500</v>
      </c>
      <c r="R72" s="16">
        <v>11500</v>
      </c>
      <c r="S72" s="16">
        <v>0</v>
      </c>
    </row>
    <row r="73" spans="2:19" s="2" customFormat="1" ht="17.25" customHeight="1" outlineLevel="1">
      <c r="B73" s="12">
        <v>68</v>
      </c>
      <c r="C73" s="60" t="s">
        <v>86</v>
      </c>
      <c r="D73" s="60"/>
      <c r="E73" s="33" t="s">
        <v>1</v>
      </c>
      <c r="F73" s="34" t="s">
        <v>39</v>
      </c>
      <c r="G73" s="34"/>
      <c r="H73" s="34"/>
      <c r="I73" s="34"/>
      <c r="J73" s="34"/>
      <c r="K73" s="34" t="s">
        <v>101</v>
      </c>
      <c r="L73" s="34"/>
      <c r="M73" s="34" t="s">
        <v>19</v>
      </c>
      <c r="N73" s="34"/>
      <c r="O73" s="10"/>
      <c r="P73" s="10"/>
      <c r="Q73" s="19">
        <f>Q74+Q75+Q76+Q77+Q78+Q79+Q80+Q81+Q82+Q84+Q85+Q83-Q85</f>
        <v>0</v>
      </c>
      <c r="R73" s="19">
        <f>R74+R75+R76+R77+R78+R79+R80+R81+R82+R84+R85+R83</f>
        <v>0</v>
      </c>
      <c r="S73" s="19">
        <f>S74+S75+S76+S77+S78+S79+S80+S81+S82+S84+S85+S83</f>
        <v>0</v>
      </c>
    </row>
    <row r="74" spans="2:19" s="2" customFormat="1" ht="26.25" customHeight="1" hidden="1" outlineLevel="1">
      <c r="B74" s="12">
        <v>69</v>
      </c>
      <c r="C74" s="65" t="s">
        <v>121</v>
      </c>
      <c r="D74" s="65"/>
      <c r="E74" s="33" t="s">
        <v>1</v>
      </c>
      <c r="F74" s="34"/>
      <c r="G74" s="34"/>
      <c r="H74" s="34"/>
      <c r="I74" s="34"/>
      <c r="J74" s="34"/>
      <c r="K74" s="34" t="s">
        <v>101</v>
      </c>
      <c r="L74" s="34"/>
      <c r="M74" s="34"/>
      <c r="N74" s="34"/>
      <c r="O74" s="8"/>
      <c r="P74" s="8"/>
      <c r="Q74" s="16"/>
      <c r="R74" s="16"/>
      <c r="S74" s="16"/>
    </row>
    <row r="75" spans="2:19" s="2" customFormat="1" ht="26.25" customHeight="1" hidden="1" outlineLevel="1">
      <c r="B75" s="12">
        <v>70</v>
      </c>
      <c r="C75" s="52" t="s">
        <v>146</v>
      </c>
      <c r="D75" s="52"/>
      <c r="E75" s="33" t="s">
        <v>1</v>
      </c>
      <c r="F75" s="34"/>
      <c r="G75" s="34"/>
      <c r="H75" s="34"/>
      <c r="I75" s="34"/>
      <c r="J75" s="34"/>
      <c r="K75" s="34" t="s">
        <v>101</v>
      </c>
      <c r="L75" s="34"/>
      <c r="M75" s="34"/>
      <c r="N75" s="34"/>
      <c r="O75" s="8"/>
      <c r="P75" s="8"/>
      <c r="Q75" s="16"/>
      <c r="R75" s="16"/>
      <c r="S75" s="16"/>
    </row>
    <row r="76" spans="2:19" s="2" customFormat="1" ht="26.25" customHeight="1" hidden="1" outlineLevel="1">
      <c r="B76" s="12">
        <v>71</v>
      </c>
      <c r="C76" s="52" t="s">
        <v>145</v>
      </c>
      <c r="D76" s="52"/>
      <c r="E76" s="33" t="s">
        <v>1</v>
      </c>
      <c r="F76" s="34"/>
      <c r="G76" s="34"/>
      <c r="H76" s="34"/>
      <c r="I76" s="34"/>
      <c r="J76" s="34"/>
      <c r="K76" s="34" t="s">
        <v>101</v>
      </c>
      <c r="L76" s="34"/>
      <c r="M76" s="34"/>
      <c r="N76" s="34"/>
      <c r="O76" s="8"/>
      <c r="P76" s="8"/>
      <c r="Q76" s="16"/>
      <c r="R76" s="16"/>
      <c r="S76" s="16"/>
    </row>
    <row r="77" spans="2:19" s="2" customFormat="1" ht="30" customHeight="1" hidden="1" outlineLevel="1">
      <c r="B77" s="12">
        <v>72</v>
      </c>
      <c r="C77" s="52" t="s">
        <v>129</v>
      </c>
      <c r="D77" s="52"/>
      <c r="E77" s="33" t="s">
        <v>1</v>
      </c>
      <c r="F77" s="34"/>
      <c r="G77" s="34"/>
      <c r="H77" s="34"/>
      <c r="I77" s="34"/>
      <c r="J77" s="34"/>
      <c r="K77" s="34" t="s">
        <v>101</v>
      </c>
      <c r="L77" s="34"/>
      <c r="M77" s="34"/>
      <c r="N77" s="34"/>
      <c r="O77" s="8"/>
      <c r="P77" s="8"/>
      <c r="Q77" s="16"/>
      <c r="R77" s="16"/>
      <c r="S77" s="16"/>
    </row>
    <row r="78" spans="2:19" s="2" customFormat="1" ht="16.5" customHeight="1" hidden="1" outlineLevel="1">
      <c r="B78" s="12">
        <v>73</v>
      </c>
      <c r="C78" s="52" t="s">
        <v>87</v>
      </c>
      <c r="D78" s="52"/>
      <c r="E78" s="33" t="s">
        <v>1</v>
      </c>
      <c r="F78" s="34"/>
      <c r="G78" s="34"/>
      <c r="H78" s="34"/>
      <c r="I78" s="34"/>
      <c r="J78" s="34"/>
      <c r="K78" s="34" t="s">
        <v>101</v>
      </c>
      <c r="L78" s="34"/>
      <c r="M78" s="34"/>
      <c r="N78" s="34"/>
      <c r="O78" s="8"/>
      <c r="P78" s="8"/>
      <c r="Q78" s="16"/>
      <c r="R78" s="16"/>
      <c r="S78" s="16"/>
    </row>
    <row r="79" spans="2:19" s="2" customFormat="1" ht="16.5" customHeight="1" hidden="1" outlineLevel="1">
      <c r="B79" s="12">
        <v>74</v>
      </c>
      <c r="C79" s="52" t="s">
        <v>133</v>
      </c>
      <c r="D79" s="52"/>
      <c r="E79" s="33" t="s">
        <v>1</v>
      </c>
      <c r="F79" s="34"/>
      <c r="G79" s="34"/>
      <c r="H79" s="34"/>
      <c r="I79" s="34"/>
      <c r="J79" s="34"/>
      <c r="K79" s="34" t="s">
        <v>101</v>
      </c>
      <c r="L79" s="34"/>
      <c r="M79" s="34"/>
      <c r="N79" s="34"/>
      <c r="O79" s="8"/>
      <c r="P79" s="8"/>
      <c r="Q79" s="16"/>
      <c r="R79" s="16"/>
      <c r="S79" s="16"/>
    </row>
    <row r="80" spans="2:19" s="2" customFormat="1" ht="16.5" customHeight="1" hidden="1" outlineLevel="1">
      <c r="B80" s="12">
        <v>75</v>
      </c>
      <c r="C80" s="52" t="s">
        <v>88</v>
      </c>
      <c r="D80" s="52"/>
      <c r="E80" s="33" t="s">
        <v>1</v>
      </c>
      <c r="F80" s="34"/>
      <c r="G80" s="34"/>
      <c r="H80" s="34"/>
      <c r="I80" s="34"/>
      <c r="J80" s="34"/>
      <c r="K80" s="34" t="s">
        <v>101</v>
      </c>
      <c r="L80" s="34"/>
      <c r="M80" s="34"/>
      <c r="N80" s="34"/>
      <c r="O80" s="8"/>
      <c r="P80" s="8"/>
      <c r="Q80" s="16"/>
      <c r="R80" s="16"/>
      <c r="S80" s="16"/>
    </row>
    <row r="81" spans="2:19" s="2" customFormat="1" ht="19.5" customHeight="1" hidden="1" outlineLevel="1">
      <c r="B81" s="12">
        <v>76</v>
      </c>
      <c r="C81" s="43" t="s">
        <v>147</v>
      </c>
      <c r="D81" s="17"/>
      <c r="E81" s="33" t="s">
        <v>1</v>
      </c>
      <c r="F81" s="34"/>
      <c r="G81" s="34"/>
      <c r="H81" s="34"/>
      <c r="I81" s="34"/>
      <c r="J81" s="34"/>
      <c r="K81" s="34" t="s">
        <v>101</v>
      </c>
      <c r="L81" s="34"/>
      <c r="M81" s="34"/>
      <c r="N81" s="34"/>
      <c r="O81" s="8"/>
      <c r="P81" s="8"/>
      <c r="Q81" s="16"/>
      <c r="R81" s="16"/>
      <c r="S81" s="16"/>
    </row>
    <row r="82" spans="2:19" s="2" customFormat="1" ht="27.75" customHeight="1" hidden="1" outlineLevel="1">
      <c r="B82" s="12">
        <v>77</v>
      </c>
      <c r="C82" s="52" t="s">
        <v>151</v>
      </c>
      <c r="D82" s="52"/>
      <c r="E82" s="33" t="s">
        <v>1</v>
      </c>
      <c r="F82" s="34"/>
      <c r="G82" s="34"/>
      <c r="H82" s="34"/>
      <c r="I82" s="34"/>
      <c r="J82" s="34"/>
      <c r="K82" s="34" t="s">
        <v>101</v>
      </c>
      <c r="L82" s="34"/>
      <c r="M82" s="34"/>
      <c r="N82" s="34"/>
      <c r="O82" s="8"/>
      <c r="P82" s="8"/>
      <c r="Q82" s="16"/>
      <c r="R82" s="16"/>
      <c r="S82" s="16"/>
    </row>
    <row r="83" spans="2:19" s="2" customFormat="1" ht="15" customHeight="1" hidden="1" outlineLevel="1">
      <c r="B83" s="12">
        <v>78</v>
      </c>
      <c r="C83" s="52" t="s">
        <v>152</v>
      </c>
      <c r="D83" s="52"/>
      <c r="E83" s="33" t="s">
        <v>1</v>
      </c>
      <c r="F83" s="34"/>
      <c r="G83" s="34"/>
      <c r="H83" s="34"/>
      <c r="I83" s="34"/>
      <c r="J83" s="34"/>
      <c r="K83" s="34" t="s">
        <v>101</v>
      </c>
      <c r="L83" s="34"/>
      <c r="M83" s="34"/>
      <c r="N83" s="34"/>
      <c r="O83" s="8"/>
      <c r="P83" s="8"/>
      <c r="Q83" s="16"/>
      <c r="R83" s="16"/>
      <c r="S83" s="16"/>
    </row>
    <row r="84" spans="2:19" s="2" customFormat="1" ht="19.5" customHeight="1" hidden="1" outlineLevel="1">
      <c r="B84" s="12">
        <v>79</v>
      </c>
      <c r="C84" s="52" t="s">
        <v>130</v>
      </c>
      <c r="D84" s="52"/>
      <c r="E84" s="33" t="s">
        <v>1</v>
      </c>
      <c r="F84" s="34"/>
      <c r="G84" s="34"/>
      <c r="H84" s="34"/>
      <c r="I84" s="34"/>
      <c r="J84" s="34"/>
      <c r="K84" s="34" t="s">
        <v>101</v>
      </c>
      <c r="L84" s="34"/>
      <c r="M84" s="34"/>
      <c r="N84" s="34"/>
      <c r="O84" s="8"/>
      <c r="P84" s="8"/>
      <c r="Q84" s="16"/>
      <c r="R84" s="16"/>
      <c r="S84" s="16"/>
    </row>
    <row r="85" spans="2:19" s="2" customFormat="1" ht="15.75" customHeight="1" hidden="1" outlineLevel="1">
      <c r="B85" s="12">
        <v>80</v>
      </c>
      <c r="C85" s="74" t="s">
        <v>153</v>
      </c>
      <c r="D85" s="74"/>
      <c r="E85" s="33" t="s">
        <v>1</v>
      </c>
      <c r="F85" s="34"/>
      <c r="G85" s="34"/>
      <c r="H85" s="34"/>
      <c r="I85" s="34"/>
      <c r="J85" s="34"/>
      <c r="K85" s="34" t="s">
        <v>101</v>
      </c>
      <c r="L85" s="34"/>
      <c r="M85" s="34"/>
      <c r="N85" s="34"/>
      <c r="O85" s="10"/>
      <c r="P85" s="10"/>
      <c r="Q85" s="19"/>
      <c r="R85" s="19">
        <v>0</v>
      </c>
      <c r="S85" s="19">
        <v>0</v>
      </c>
    </row>
    <row r="86" spans="2:19" s="2" customFormat="1" ht="15.75" customHeight="1" outlineLevel="1">
      <c r="B86" s="12">
        <v>81</v>
      </c>
      <c r="C86" s="60" t="s">
        <v>89</v>
      </c>
      <c r="D86" s="60"/>
      <c r="E86" s="33" t="s">
        <v>1</v>
      </c>
      <c r="F86" s="34" t="s">
        <v>39</v>
      </c>
      <c r="G86" s="34"/>
      <c r="H86" s="34"/>
      <c r="I86" s="34"/>
      <c r="J86" s="34"/>
      <c r="K86" s="34" t="s">
        <v>101</v>
      </c>
      <c r="L86" s="34"/>
      <c r="M86" s="34" t="s">
        <v>19</v>
      </c>
      <c r="N86" s="34"/>
      <c r="O86" s="10"/>
      <c r="P86" s="10"/>
      <c r="Q86" s="19">
        <f>Q87+Q88+Q90+Q91+Q92+Q93+Q94+Q95+Q97+Q89+Q96</f>
        <v>0</v>
      </c>
      <c r="R86" s="19">
        <f>R87+R88+R90+R91+R92+R93+R94+R95+R97+R89+R96</f>
        <v>0</v>
      </c>
      <c r="S86" s="19">
        <f>S87+S88+S90+S91+S92+S93+S94+S95+S97+S89+S96</f>
        <v>0</v>
      </c>
    </row>
    <row r="87" spans="2:19" s="2" customFormat="1" ht="2.25" customHeight="1" hidden="1" outlineLevel="1">
      <c r="B87" s="12">
        <v>82</v>
      </c>
      <c r="C87" s="65" t="s">
        <v>121</v>
      </c>
      <c r="D87" s="65"/>
      <c r="E87" s="33" t="s">
        <v>1</v>
      </c>
      <c r="F87" s="33" t="s">
        <v>39</v>
      </c>
      <c r="G87" s="33" t="s">
        <v>40</v>
      </c>
      <c r="H87" s="34" t="s">
        <v>100</v>
      </c>
      <c r="I87" s="33" t="s">
        <v>85</v>
      </c>
      <c r="J87" s="33">
        <v>12</v>
      </c>
      <c r="K87" s="34" t="s">
        <v>101</v>
      </c>
      <c r="L87" s="34"/>
      <c r="M87" s="33" t="s">
        <v>19</v>
      </c>
      <c r="N87" s="33" t="s">
        <v>24</v>
      </c>
      <c r="O87" s="8"/>
      <c r="P87" s="8"/>
      <c r="Q87" s="16"/>
      <c r="R87" s="16"/>
      <c r="S87" s="16"/>
    </row>
    <row r="88" spans="2:19" s="2" customFormat="1" ht="25.5" customHeight="1" hidden="1" outlineLevel="1">
      <c r="B88" s="12">
        <v>83</v>
      </c>
      <c r="C88" s="52" t="s">
        <v>146</v>
      </c>
      <c r="D88" s="52"/>
      <c r="E88" s="33" t="s">
        <v>1</v>
      </c>
      <c r="F88" s="33" t="s">
        <v>39</v>
      </c>
      <c r="G88" s="33" t="s">
        <v>40</v>
      </c>
      <c r="H88" s="34" t="s">
        <v>100</v>
      </c>
      <c r="I88" s="33" t="s">
        <v>85</v>
      </c>
      <c r="J88" s="33">
        <v>12</v>
      </c>
      <c r="K88" s="34" t="s">
        <v>101</v>
      </c>
      <c r="L88" s="34"/>
      <c r="M88" s="33" t="s">
        <v>19</v>
      </c>
      <c r="N88" s="33" t="s">
        <v>24</v>
      </c>
      <c r="O88" s="8"/>
      <c r="P88" s="8"/>
      <c r="Q88" s="16"/>
      <c r="R88" s="16"/>
      <c r="S88" s="16"/>
    </row>
    <row r="89" spans="2:19" s="2" customFormat="1" ht="24" customHeight="1" hidden="1" outlineLevel="1">
      <c r="B89" s="12">
        <v>84</v>
      </c>
      <c r="C89" s="52" t="s">
        <v>145</v>
      </c>
      <c r="D89" s="52"/>
      <c r="E89" s="33" t="s">
        <v>1</v>
      </c>
      <c r="F89" s="33" t="s">
        <v>39</v>
      </c>
      <c r="G89" s="33" t="s">
        <v>40</v>
      </c>
      <c r="H89" s="34" t="s">
        <v>100</v>
      </c>
      <c r="I89" s="33" t="s">
        <v>85</v>
      </c>
      <c r="J89" s="33">
        <v>12</v>
      </c>
      <c r="K89" s="34" t="s">
        <v>101</v>
      </c>
      <c r="L89" s="34"/>
      <c r="M89" s="33" t="s">
        <v>19</v>
      </c>
      <c r="N89" s="33">
        <v>225</v>
      </c>
      <c r="O89" s="8"/>
      <c r="P89" s="8"/>
      <c r="Q89" s="16"/>
      <c r="R89" s="16"/>
      <c r="S89" s="16"/>
    </row>
    <row r="90" spans="2:19" s="2" customFormat="1" ht="18.75" customHeight="1" hidden="1" outlineLevel="1">
      <c r="B90" s="12">
        <v>85</v>
      </c>
      <c r="C90" s="52" t="s">
        <v>129</v>
      </c>
      <c r="D90" s="52"/>
      <c r="E90" s="33" t="s">
        <v>1</v>
      </c>
      <c r="F90" s="33" t="s">
        <v>39</v>
      </c>
      <c r="G90" s="33" t="s">
        <v>40</v>
      </c>
      <c r="H90" s="34" t="s">
        <v>100</v>
      </c>
      <c r="I90" s="33" t="s">
        <v>85</v>
      </c>
      <c r="J90" s="33">
        <v>12</v>
      </c>
      <c r="K90" s="34" t="s">
        <v>101</v>
      </c>
      <c r="L90" s="34"/>
      <c r="M90" s="33" t="s">
        <v>19</v>
      </c>
      <c r="N90" s="33">
        <v>225</v>
      </c>
      <c r="O90" s="8"/>
      <c r="P90" s="8"/>
      <c r="Q90" s="16"/>
      <c r="R90" s="16"/>
      <c r="S90" s="16"/>
    </row>
    <row r="91" spans="2:19" s="2" customFormat="1" ht="17.25" customHeight="1" hidden="1" outlineLevel="1">
      <c r="B91" s="12">
        <v>86</v>
      </c>
      <c r="C91" s="52" t="s">
        <v>87</v>
      </c>
      <c r="D91" s="52"/>
      <c r="E91" s="33" t="s">
        <v>1</v>
      </c>
      <c r="F91" s="33" t="s">
        <v>39</v>
      </c>
      <c r="G91" s="33" t="s">
        <v>40</v>
      </c>
      <c r="H91" s="34" t="s">
        <v>100</v>
      </c>
      <c r="I91" s="33" t="s">
        <v>85</v>
      </c>
      <c r="J91" s="33">
        <v>12</v>
      </c>
      <c r="K91" s="34" t="s">
        <v>101</v>
      </c>
      <c r="L91" s="34"/>
      <c r="M91" s="33" t="s">
        <v>19</v>
      </c>
      <c r="N91" s="33">
        <v>226</v>
      </c>
      <c r="O91" s="8"/>
      <c r="P91" s="8"/>
      <c r="Q91" s="16"/>
      <c r="R91" s="16"/>
      <c r="S91" s="16"/>
    </row>
    <row r="92" spans="2:19" s="2" customFormat="1" ht="16.5" customHeight="1" hidden="1" outlineLevel="1">
      <c r="B92" s="12">
        <v>87</v>
      </c>
      <c r="C92" s="52" t="s">
        <v>133</v>
      </c>
      <c r="D92" s="52"/>
      <c r="E92" s="33" t="s">
        <v>1</v>
      </c>
      <c r="F92" s="33" t="s">
        <v>39</v>
      </c>
      <c r="G92" s="33" t="s">
        <v>40</v>
      </c>
      <c r="H92" s="34" t="s">
        <v>100</v>
      </c>
      <c r="I92" s="33" t="s">
        <v>85</v>
      </c>
      <c r="J92" s="33">
        <v>12</v>
      </c>
      <c r="K92" s="34" t="s">
        <v>101</v>
      </c>
      <c r="L92" s="34"/>
      <c r="M92" s="33" t="s">
        <v>19</v>
      </c>
      <c r="N92" s="33" t="s">
        <v>17</v>
      </c>
      <c r="O92" s="8"/>
      <c r="P92" s="8"/>
      <c r="Q92" s="16"/>
      <c r="R92" s="16"/>
      <c r="S92" s="16"/>
    </row>
    <row r="93" spans="2:19" s="2" customFormat="1" ht="16.5" customHeight="1" hidden="1" outlineLevel="1">
      <c r="B93" s="12">
        <v>88</v>
      </c>
      <c r="C93" s="52" t="s">
        <v>88</v>
      </c>
      <c r="D93" s="52"/>
      <c r="E93" s="33" t="s">
        <v>1</v>
      </c>
      <c r="F93" s="33" t="s">
        <v>39</v>
      </c>
      <c r="G93" s="33" t="s">
        <v>40</v>
      </c>
      <c r="H93" s="34" t="s">
        <v>100</v>
      </c>
      <c r="I93" s="33" t="s">
        <v>85</v>
      </c>
      <c r="J93" s="33">
        <v>12</v>
      </c>
      <c r="K93" s="34" t="s">
        <v>101</v>
      </c>
      <c r="L93" s="34"/>
      <c r="M93" s="33" t="s">
        <v>19</v>
      </c>
      <c r="N93" s="33">
        <v>226</v>
      </c>
      <c r="O93" s="8"/>
      <c r="P93" s="8"/>
      <c r="Q93" s="16"/>
      <c r="R93" s="16"/>
      <c r="S93" s="16"/>
    </row>
    <row r="94" spans="2:19" s="2" customFormat="1" ht="21" customHeight="1" hidden="1" outlineLevel="1">
      <c r="B94" s="12">
        <v>89</v>
      </c>
      <c r="C94" s="17" t="s">
        <v>150</v>
      </c>
      <c r="D94" s="17"/>
      <c r="E94" s="33" t="s">
        <v>1</v>
      </c>
      <c r="F94" s="33" t="s">
        <v>39</v>
      </c>
      <c r="G94" s="33" t="s">
        <v>40</v>
      </c>
      <c r="H94" s="34" t="s">
        <v>100</v>
      </c>
      <c r="I94" s="33" t="s">
        <v>85</v>
      </c>
      <c r="J94" s="33">
        <v>12</v>
      </c>
      <c r="K94" s="34" t="s">
        <v>101</v>
      </c>
      <c r="L94" s="34"/>
      <c r="M94" s="33" t="s">
        <v>19</v>
      </c>
      <c r="N94" s="33">
        <v>310</v>
      </c>
      <c r="O94" s="8"/>
      <c r="P94" s="8"/>
      <c r="Q94" s="16"/>
      <c r="R94" s="16"/>
      <c r="S94" s="16"/>
    </row>
    <row r="95" spans="2:19" s="2" customFormat="1" ht="26.25" customHeight="1" hidden="1" outlineLevel="1">
      <c r="B95" s="12">
        <v>90</v>
      </c>
      <c r="C95" s="52" t="s">
        <v>151</v>
      </c>
      <c r="D95" s="52"/>
      <c r="E95" s="33" t="s">
        <v>1</v>
      </c>
      <c r="F95" s="33" t="s">
        <v>39</v>
      </c>
      <c r="G95" s="33" t="s">
        <v>40</v>
      </c>
      <c r="H95" s="34" t="s">
        <v>100</v>
      </c>
      <c r="I95" s="33" t="s">
        <v>85</v>
      </c>
      <c r="J95" s="33">
        <v>12</v>
      </c>
      <c r="K95" s="34" t="s">
        <v>101</v>
      </c>
      <c r="L95" s="34"/>
      <c r="M95" s="33" t="s">
        <v>19</v>
      </c>
      <c r="N95" s="33">
        <v>310</v>
      </c>
      <c r="O95" s="8"/>
      <c r="P95" s="8"/>
      <c r="Q95" s="16"/>
      <c r="R95" s="16"/>
      <c r="S95" s="16"/>
    </row>
    <row r="96" spans="2:19" s="2" customFormat="1" ht="18.75" customHeight="1" hidden="1" outlineLevel="1">
      <c r="B96" s="12">
        <v>91</v>
      </c>
      <c r="C96" s="52" t="s">
        <v>152</v>
      </c>
      <c r="D96" s="52"/>
      <c r="E96" s="33" t="s">
        <v>1</v>
      </c>
      <c r="F96" s="33" t="s">
        <v>39</v>
      </c>
      <c r="G96" s="33" t="s">
        <v>40</v>
      </c>
      <c r="H96" s="34" t="s">
        <v>100</v>
      </c>
      <c r="I96" s="33" t="s">
        <v>85</v>
      </c>
      <c r="J96" s="33">
        <v>12</v>
      </c>
      <c r="K96" s="34" t="s">
        <v>101</v>
      </c>
      <c r="L96" s="34"/>
      <c r="M96" s="33" t="s">
        <v>19</v>
      </c>
      <c r="N96" s="33">
        <v>346</v>
      </c>
      <c r="O96" s="8"/>
      <c r="P96" s="8"/>
      <c r="Q96" s="16"/>
      <c r="R96" s="16"/>
      <c r="S96" s="16"/>
    </row>
    <row r="97" spans="2:19" s="2" customFormat="1" ht="21" customHeight="1" hidden="1" outlineLevel="1">
      <c r="B97" s="12">
        <v>92</v>
      </c>
      <c r="C97" s="52" t="s">
        <v>130</v>
      </c>
      <c r="D97" s="52"/>
      <c r="E97" s="33">
        <v>552</v>
      </c>
      <c r="F97" s="33" t="s">
        <v>39</v>
      </c>
      <c r="G97" s="33" t="s">
        <v>40</v>
      </c>
      <c r="H97" s="34" t="s">
        <v>100</v>
      </c>
      <c r="I97" s="33" t="s">
        <v>85</v>
      </c>
      <c r="J97" s="33">
        <v>12</v>
      </c>
      <c r="K97" s="34" t="s">
        <v>101</v>
      </c>
      <c r="L97" s="34"/>
      <c r="M97" s="33">
        <v>244</v>
      </c>
      <c r="N97" s="33">
        <v>349</v>
      </c>
      <c r="O97" s="8"/>
      <c r="P97" s="8"/>
      <c r="Q97" s="16"/>
      <c r="R97" s="16"/>
      <c r="S97" s="16"/>
    </row>
    <row r="98" spans="2:19" s="2" customFormat="1" ht="21.75" customHeight="1" outlineLevel="1">
      <c r="B98" s="12">
        <v>93</v>
      </c>
      <c r="C98" s="60" t="s">
        <v>104</v>
      </c>
      <c r="D98" s="60"/>
      <c r="E98" s="33"/>
      <c r="F98" s="33"/>
      <c r="G98" s="33"/>
      <c r="H98" s="34"/>
      <c r="I98" s="33"/>
      <c r="J98" s="33"/>
      <c r="K98" s="34"/>
      <c r="L98" s="34"/>
      <c r="M98" s="33"/>
      <c r="N98" s="33"/>
      <c r="O98" s="10"/>
      <c r="P98" s="10"/>
      <c r="Q98" s="19">
        <f>Q99+Q100+Q102</f>
        <v>6000</v>
      </c>
      <c r="R98" s="19">
        <f>R99+R100+R102</f>
        <v>6000</v>
      </c>
      <c r="S98" s="19">
        <f>S99+S100+S102</f>
        <v>6000</v>
      </c>
    </row>
    <row r="99" spans="2:19" s="2" customFormat="1" ht="21.75" customHeight="1" outlineLevel="1">
      <c r="B99" s="12">
        <v>94</v>
      </c>
      <c r="C99" s="54" t="s">
        <v>118</v>
      </c>
      <c r="D99" s="54"/>
      <c r="E99" s="33" t="s">
        <v>1</v>
      </c>
      <c r="F99" s="33" t="s">
        <v>42</v>
      </c>
      <c r="G99" s="33" t="s">
        <v>43</v>
      </c>
      <c r="H99" s="34" t="s">
        <v>100</v>
      </c>
      <c r="I99" s="33" t="s">
        <v>41</v>
      </c>
      <c r="J99" s="33" t="s">
        <v>44</v>
      </c>
      <c r="K99" s="34" t="s">
        <v>101</v>
      </c>
      <c r="L99" s="34"/>
      <c r="M99" s="33" t="s">
        <v>19</v>
      </c>
      <c r="N99" s="33">
        <v>226</v>
      </c>
      <c r="O99" s="8"/>
      <c r="P99" s="8"/>
      <c r="Q99" s="16">
        <v>2000</v>
      </c>
      <c r="R99" s="16">
        <v>2000</v>
      </c>
      <c r="S99" s="16">
        <v>2000</v>
      </c>
    </row>
    <row r="100" spans="2:19" s="2" customFormat="1" ht="15.75" customHeight="1" outlineLevel="1">
      <c r="B100" s="12">
        <v>95</v>
      </c>
      <c r="C100" s="54" t="s">
        <v>118</v>
      </c>
      <c r="D100" s="54"/>
      <c r="E100" s="33" t="s">
        <v>1</v>
      </c>
      <c r="F100" s="33" t="s">
        <v>42</v>
      </c>
      <c r="G100" s="33" t="s">
        <v>43</v>
      </c>
      <c r="H100" s="34" t="s">
        <v>100</v>
      </c>
      <c r="I100" s="33" t="s">
        <v>41</v>
      </c>
      <c r="J100" s="33" t="s">
        <v>44</v>
      </c>
      <c r="K100" s="34" t="s">
        <v>101</v>
      </c>
      <c r="L100" s="34"/>
      <c r="M100" s="33" t="s">
        <v>19</v>
      </c>
      <c r="N100" s="33">
        <v>349</v>
      </c>
      <c r="O100" s="8"/>
      <c r="P100" s="8"/>
      <c r="Q100" s="16">
        <v>2000</v>
      </c>
      <c r="R100" s="16">
        <v>2000</v>
      </c>
      <c r="S100" s="16">
        <v>2000</v>
      </c>
    </row>
    <row r="101" spans="2:19" s="2" customFormat="1" ht="12.75" customHeight="1" outlineLevel="1">
      <c r="B101" s="12">
        <v>96</v>
      </c>
      <c r="C101" s="54"/>
      <c r="D101" s="54"/>
      <c r="E101" s="33"/>
      <c r="F101" s="33"/>
      <c r="G101" s="33"/>
      <c r="H101" s="34"/>
      <c r="I101" s="33"/>
      <c r="J101" s="33"/>
      <c r="K101" s="34"/>
      <c r="L101" s="34"/>
      <c r="M101" s="33"/>
      <c r="N101" s="33"/>
      <c r="O101" s="8"/>
      <c r="P101" s="8"/>
      <c r="Q101" s="16">
        <v>0</v>
      </c>
      <c r="R101" s="16">
        <v>0</v>
      </c>
      <c r="S101" s="16">
        <v>0</v>
      </c>
    </row>
    <row r="102" spans="2:19" s="2" customFormat="1" ht="17.25" customHeight="1" outlineLevel="1">
      <c r="B102" s="12">
        <v>97</v>
      </c>
      <c r="C102" s="64" t="s">
        <v>78</v>
      </c>
      <c r="D102" s="64"/>
      <c r="E102" s="33" t="s">
        <v>1</v>
      </c>
      <c r="F102" s="33" t="s">
        <v>42</v>
      </c>
      <c r="G102" s="33" t="s">
        <v>43</v>
      </c>
      <c r="H102" s="34" t="s">
        <v>100</v>
      </c>
      <c r="I102" s="33" t="s">
        <v>41</v>
      </c>
      <c r="J102" s="34" t="s">
        <v>80</v>
      </c>
      <c r="K102" s="34" t="s">
        <v>101</v>
      </c>
      <c r="L102" s="34"/>
      <c r="M102" s="33" t="s">
        <v>19</v>
      </c>
      <c r="N102" s="33">
        <v>349</v>
      </c>
      <c r="O102" s="8"/>
      <c r="P102" s="8"/>
      <c r="Q102" s="16">
        <v>2000</v>
      </c>
      <c r="R102" s="16">
        <v>2000</v>
      </c>
      <c r="S102" s="16">
        <v>2000</v>
      </c>
    </row>
    <row r="103" spans="2:19" s="2" customFormat="1" ht="30" customHeight="1" outlineLevel="1">
      <c r="B103" s="12">
        <v>98</v>
      </c>
      <c r="C103" s="75" t="s">
        <v>192</v>
      </c>
      <c r="D103" s="76"/>
      <c r="E103" s="36" t="s">
        <v>1</v>
      </c>
      <c r="F103" s="38" t="s">
        <v>189</v>
      </c>
      <c r="G103" s="38" t="s">
        <v>51</v>
      </c>
      <c r="H103" s="38" t="s">
        <v>100</v>
      </c>
      <c r="I103" s="38" t="s">
        <v>7</v>
      </c>
      <c r="J103" s="38" t="s">
        <v>191</v>
      </c>
      <c r="K103" s="38" t="s">
        <v>101</v>
      </c>
      <c r="L103" s="38"/>
      <c r="M103" s="38" t="s">
        <v>19</v>
      </c>
      <c r="N103" s="38" t="s">
        <v>190</v>
      </c>
      <c r="O103" s="10"/>
      <c r="P103" s="10"/>
      <c r="Q103" s="48">
        <v>5300</v>
      </c>
      <c r="R103" s="48">
        <v>0</v>
      </c>
      <c r="S103" s="48">
        <v>0</v>
      </c>
    </row>
    <row r="104" spans="2:19" s="2" customFormat="1" ht="24" customHeight="1" outlineLevel="1">
      <c r="B104" s="12">
        <v>99</v>
      </c>
      <c r="C104" s="60" t="s">
        <v>67</v>
      </c>
      <c r="D104" s="60"/>
      <c r="E104" s="33"/>
      <c r="F104" s="33"/>
      <c r="G104" s="33"/>
      <c r="H104" s="34"/>
      <c r="I104" s="33"/>
      <c r="J104" s="33"/>
      <c r="K104" s="34"/>
      <c r="L104" s="34"/>
      <c r="M104" s="33"/>
      <c r="N104" s="33"/>
      <c r="O104" s="4"/>
      <c r="P104" s="4"/>
      <c r="Q104" s="19">
        <f>Q105+Q106+Q107+Q108</f>
        <v>2395300</v>
      </c>
      <c r="R104" s="19">
        <f>R105+R106+R107+R108</f>
        <v>806800</v>
      </c>
      <c r="S104" s="19">
        <f>S105+S106+S107+S108</f>
        <v>814800</v>
      </c>
    </row>
    <row r="105" spans="2:19" s="2" customFormat="1" ht="30" customHeight="1" outlineLevel="1">
      <c r="B105" s="12">
        <v>100</v>
      </c>
      <c r="C105" s="54" t="s">
        <v>142</v>
      </c>
      <c r="D105" s="54"/>
      <c r="E105" s="33" t="s">
        <v>1</v>
      </c>
      <c r="F105" s="33" t="s">
        <v>45</v>
      </c>
      <c r="G105" s="33" t="s">
        <v>47</v>
      </c>
      <c r="H105" s="34" t="s">
        <v>100</v>
      </c>
      <c r="I105" s="33" t="s">
        <v>48</v>
      </c>
      <c r="J105" s="33" t="s">
        <v>30</v>
      </c>
      <c r="K105" s="34" t="s">
        <v>101</v>
      </c>
      <c r="L105" s="34"/>
      <c r="M105" s="33" t="s">
        <v>19</v>
      </c>
      <c r="N105" s="33" t="s">
        <v>24</v>
      </c>
      <c r="O105" s="8"/>
      <c r="P105" s="8"/>
      <c r="Q105" s="16">
        <v>819900</v>
      </c>
      <c r="R105" s="16">
        <v>786800</v>
      </c>
      <c r="S105" s="16">
        <v>794800</v>
      </c>
    </row>
    <row r="106" spans="2:19" s="2" customFormat="1" ht="30" customHeight="1" outlineLevel="1">
      <c r="B106" s="12">
        <v>101</v>
      </c>
      <c r="C106" s="54" t="s">
        <v>136</v>
      </c>
      <c r="D106" s="54"/>
      <c r="E106" s="33" t="s">
        <v>1</v>
      </c>
      <c r="F106" s="33" t="s">
        <v>45</v>
      </c>
      <c r="G106" s="33" t="s">
        <v>47</v>
      </c>
      <c r="H106" s="34" t="s">
        <v>100</v>
      </c>
      <c r="I106" s="33" t="s">
        <v>48</v>
      </c>
      <c r="J106" s="33" t="s">
        <v>30</v>
      </c>
      <c r="K106" s="34" t="s">
        <v>137</v>
      </c>
      <c r="L106" s="34"/>
      <c r="M106" s="33" t="s">
        <v>19</v>
      </c>
      <c r="N106" s="33">
        <v>225</v>
      </c>
      <c r="O106" s="8"/>
      <c r="P106" s="8"/>
      <c r="Q106" s="16">
        <v>1555400</v>
      </c>
      <c r="R106" s="16">
        <v>0</v>
      </c>
      <c r="S106" s="16">
        <v>0</v>
      </c>
    </row>
    <row r="107" spans="2:19" s="2" customFormat="1" ht="28.5" customHeight="1" outlineLevel="1">
      <c r="B107" s="12">
        <v>102</v>
      </c>
      <c r="C107" s="54" t="s">
        <v>82</v>
      </c>
      <c r="D107" s="54"/>
      <c r="E107" s="33" t="s">
        <v>1</v>
      </c>
      <c r="F107" s="33" t="s">
        <v>45</v>
      </c>
      <c r="G107" s="33" t="s">
        <v>47</v>
      </c>
      <c r="H107" s="34" t="s">
        <v>100</v>
      </c>
      <c r="I107" s="33" t="s">
        <v>41</v>
      </c>
      <c r="J107" s="33" t="s">
        <v>49</v>
      </c>
      <c r="K107" s="34" t="s">
        <v>101</v>
      </c>
      <c r="L107" s="34"/>
      <c r="M107" s="33" t="s">
        <v>19</v>
      </c>
      <c r="N107" s="35">
        <v>225</v>
      </c>
      <c r="O107" s="8"/>
      <c r="P107" s="8"/>
      <c r="Q107" s="16">
        <v>20000</v>
      </c>
      <c r="R107" s="16">
        <v>20000</v>
      </c>
      <c r="S107" s="16">
        <v>20000</v>
      </c>
    </row>
    <row r="108" spans="2:19" s="2" customFormat="1" ht="8.25" customHeight="1" outlineLevel="1">
      <c r="B108" s="12">
        <v>103</v>
      </c>
      <c r="C108" s="54"/>
      <c r="D108" s="54"/>
      <c r="E108" s="33"/>
      <c r="F108" s="33"/>
      <c r="G108" s="33"/>
      <c r="H108" s="34"/>
      <c r="I108" s="33"/>
      <c r="J108" s="34"/>
      <c r="K108" s="34"/>
      <c r="L108" s="34"/>
      <c r="M108" s="33"/>
      <c r="N108" s="33"/>
      <c r="O108" s="8"/>
      <c r="P108" s="8"/>
      <c r="Q108" s="16"/>
      <c r="R108" s="16"/>
      <c r="S108" s="16"/>
    </row>
    <row r="109" spans="2:19" s="2" customFormat="1" ht="27.75" customHeight="1" outlineLevel="1">
      <c r="B109" s="12">
        <v>104</v>
      </c>
      <c r="C109" s="63" t="s">
        <v>106</v>
      </c>
      <c r="D109" s="63"/>
      <c r="E109" s="33" t="s">
        <v>1</v>
      </c>
      <c r="F109" s="33" t="s">
        <v>50</v>
      </c>
      <c r="G109" s="33" t="s">
        <v>51</v>
      </c>
      <c r="H109" s="34" t="s">
        <v>100</v>
      </c>
      <c r="I109" s="33" t="s">
        <v>7</v>
      </c>
      <c r="J109" s="33" t="s">
        <v>8</v>
      </c>
      <c r="K109" s="34" t="s">
        <v>101</v>
      </c>
      <c r="L109" s="34"/>
      <c r="M109" s="33" t="s">
        <v>19</v>
      </c>
      <c r="N109" s="33">
        <v>225</v>
      </c>
      <c r="O109" s="10"/>
      <c r="P109" s="10"/>
      <c r="Q109" s="19">
        <v>25000</v>
      </c>
      <c r="R109" s="19">
        <v>25000</v>
      </c>
      <c r="S109" s="19">
        <v>25000</v>
      </c>
    </row>
    <row r="110" spans="2:19" s="2" customFormat="1" ht="2.25" customHeight="1" hidden="1" outlineLevel="1">
      <c r="B110" s="12">
        <v>105</v>
      </c>
      <c r="C110" s="63"/>
      <c r="D110" s="63"/>
      <c r="E110" s="33" t="s">
        <v>1</v>
      </c>
      <c r="F110" s="33" t="s">
        <v>50</v>
      </c>
      <c r="G110" s="33" t="s">
        <v>51</v>
      </c>
      <c r="H110" s="34" t="s">
        <v>100</v>
      </c>
      <c r="I110" s="33" t="s">
        <v>7</v>
      </c>
      <c r="J110" s="33" t="s">
        <v>8</v>
      </c>
      <c r="K110" s="34" t="s">
        <v>101</v>
      </c>
      <c r="L110" s="34"/>
      <c r="M110" s="33" t="s">
        <v>19</v>
      </c>
      <c r="N110" s="33">
        <v>310</v>
      </c>
      <c r="O110" s="10"/>
      <c r="P110" s="10"/>
      <c r="Q110" s="16"/>
      <c r="R110" s="16"/>
      <c r="S110" s="16">
        <v>0</v>
      </c>
    </row>
    <row r="111" spans="2:19" s="2" customFormat="1" ht="37.5" customHeight="1" outlineLevel="1">
      <c r="B111" s="12">
        <v>106</v>
      </c>
      <c r="C111" s="63" t="s">
        <v>185</v>
      </c>
      <c r="D111" s="63"/>
      <c r="E111" s="33" t="s">
        <v>1</v>
      </c>
      <c r="F111" s="34" t="s">
        <v>132</v>
      </c>
      <c r="G111" s="34" t="s">
        <v>51</v>
      </c>
      <c r="H111" s="34" t="s">
        <v>100</v>
      </c>
      <c r="I111" s="34">
        <v>85</v>
      </c>
      <c r="J111" s="34" t="s">
        <v>49</v>
      </c>
      <c r="K111" s="34" t="s">
        <v>101</v>
      </c>
      <c r="L111" s="34"/>
      <c r="M111" s="33">
        <v>244</v>
      </c>
      <c r="N111" s="33">
        <v>225</v>
      </c>
      <c r="O111" s="10"/>
      <c r="P111" s="10"/>
      <c r="Q111" s="19">
        <v>247200</v>
      </c>
      <c r="R111" s="19">
        <v>247200</v>
      </c>
      <c r="S111" s="19">
        <v>247200</v>
      </c>
    </row>
    <row r="112" spans="2:19" s="2" customFormat="1" ht="27.75" customHeight="1" outlineLevel="1">
      <c r="B112" s="12">
        <v>107</v>
      </c>
      <c r="C112" s="60" t="s">
        <v>157</v>
      </c>
      <c r="D112" s="60"/>
      <c r="E112" s="33" t="s">
        <v>1</v>
      </c>
      <c r="F112" s="33" t="s">
        <v>52</v>
      </c>
      <c r="G112" s="33" t="s">
        <v>51</v>
      </c>
      <c r="H112" s="34" t="s">
        <v>100</v>
      </c>
      <c r="I112" s="33" t="s">
        <v>48</v>
      </c>
      <c r="J112" s="33" t="s">
        <v>53</v>
      </c>
      <c r="K112" s="34" t="s">
        <v>101</v>
      </c>
      <c r="L112" s="34"/>
      <c r="M112" s="33" t="s">
        <v>19</v>
      </c>
      <c r="N112" s="33" t="s">
        <v>24</v>
      </c>
      <c r="O112" s="10"/>
      <c r="P112" s="10"/>
      <c r="Q112" s="19">
        <v>25000</v>
      </c>
      <c r="R112" s="19">
        <v>25000</v>
      </c>
      <c r="S112" s="19">
        <v>25000</v>
      </c>
    </row>
    <row r="113" spans="2:19" s="2" customFormat="1" ht="11.25" customHeight="1" outlineLevel="1">
      <c r="B113" s="12">
        <v>108</v>
      </c>
      <c r="C113" s="54"/>
      <c r="D113" s="54"/>
      <c r="E113" s="33"/>
      <c r="F113" s="33"/>
      <c r="G113" s="33"/>
      <c r="H113" s="34"/>
      <c r="I113" s="33"/>
      <c r="J113" s="33"/>
      <c r="K113" s="34"/>
      <c r="L113" s="34"/>
      <c r="M113" s="33"/>
      <c r="N113" s="33"/>
      <c r="O113" s="8"/>
      <c r="P113" s="8"/>
      <c r="Q113" s="16"/>
      <c r="R113" s="16"/>
      <c r="S113" s="16"/>
    </row>
    <row r="114" spans="2:19" s="2" customFormat="1" ht="17.25" customHeight="1" outlineLevel="1">
      <c r="B114" s="12">
        <v>109</v>
      </c>
      <c r="C114" s="60" t="s">
        <v>71</v>
      </c>
      <c r="D114" s="60"/>
      <c r="E114" s="33"/>
      <c r="F114" s="33"/>
      <c r="G114" s="33"/>
      <c r="H114" s="34"/>
      <c r="I114" s="33"/>
      <c r="J114" s="33"/>
      <c r="K114" s="34"/>
      <c r="L114" s="34"/>
      <c r="M114" s="33"/>
      <c r="N114" s="33"/>
      <c r="O114" s="4"/>
      <c r="P114" s="4"/>
      <c r="Q114" s="19">
        <f>Q115+Q116+Q117+Q118+Q119+Q120+Q121</f>
        <v>187700</v>
      </c>
      <c r="R114" s="19">
        <f>R115+R116+R117+R118+R119+R120+R121</f>
        <v>172000</v>
      </c>
      <c r="S114" s="19">
        <f>S115+S116+S117+S118+S119+S120+S121</f>
        <v>172000</v>
      </c>
    </row>
    <row r="115" spans="2:19" s="2" customFormat="1" ht="21.75" customHeight="1" outlineLevel="1">
      <c r="B115" s="12">
        <v>110</v>
      </c>
      <c r="C115" s="65" t="s">
        <v>127</v>
      </c>
      <c r="D115" s="65"/>
      <c r="E115" s="33" t="s">
        <v>1</v>
      </c>
      <c r="F115" s="33" t="s">
        <v>52</v>
      </c>
      <c r="G115" s="33" t="s">
        <v>51</v>
      </c>
      <c r="H115" s="34" t="s">
        <v>100</v>
      </c>
      <c r="I115" s="33" t="s">
        <v>48</v>
      </c>
      <c r="J115" s="33" t="s">
        <v>54</v>
      </c>
      <c r="K115" s="34" t="s">
        <v>101</v>
      </c>
      <c r="L115" s="34"/>
      <c r="M115" s="33" t="s">
        <v>19</v>
      </c>
      <c r="N115" s="33">
        <v>225</v>
      </c>
      <c r="O115" s="8"/>
      <c r="P115" s="8"/>
      <c r="Q115" s="16">
        <v>5000</v>
      </c>
      <c r="R115" s="16">
        <v>53000</v>
      </c>
      <c r="S115" s="16">
        <v>53000</v>
      </c>
    </row>
    <row r="116" spans="2:19" s="2" customFormat="1" ht="28.5" customHeight="1" outlineLevel="1">
      <c r="B116" s="12">
        <v>111</v>
      </c>
      <c r="C116" s="72" t="s">
        <v>125</v>
      </c>
      <c r="D116" s="72"/>
      <c r="E116" s="33">
        <v>552</v>
      </c>
      <c r="F116" s="34" t="s">
        <v>52</v>
      </c>
      <c r="G116" s="33" t="s">
        <v>51</v>
      </c>
      <c r="H116" s="34" t="s">
        <v>100</v>
      </c>
      <c r="I116" s="33" t="s">
        <v>48</v>
      </c>
      <c r="J116" s="33" t="s">
        <v>54</v>
      </c>
      <c r="K116" s="34" t="s">
        <v>101</v>
      </c>
      <c r="L116" s="34"/>
      <c r="M116" s="33" t="s">
        <v>19</v>
      </c>
      <c r="N116" s="33" t="s">
        <v>24</v>
      </c>
      <c r="O116" s="8"/>
      <c r="P116" s="8"/>
      <c r="Q116" s="16">
        <v>120300</v>
      </c>
      <c r="R116" s="16">
        <v>102000</v>
      </c>
      <c r="S116" s="16">
        <v>102000</v>
      </c>
    </row>
    <row r="117" spans="2:19" s="2" customFormat="1" ht="26.25" customHeight="1" outlineLevel="1">
      <c r="B117" s="12">
        <v>112</v>
      </c>
      <c r="C117" s="65" t="s">
        <v>159</v>
      </c>
      <c r="D117" s="65"/>
      <c r="E117" s="33" t="s">
        <v>1</v>
      </c>
      <c r="F117" s="33" t="s">
        <v>52</v>
      </c>
      <c r="G117" s="33" t="s">
        <v>51</v>
      </c>
      <c r="H117" s="34" t="s">
        <v>100</v>
      </c>
      <c r="I117" s="33" t="s">
        <v>48</v>
      </c>
      <c r="J117" s="33" t="s">
        <v>54</v>
      </c>
      <c r="K117" s="34" t="s">
        <v>101</v>
      </c>
      <c r="L117" s="34"/>
      <c r="M117" s="33" t="s">
        <v>19</v>
      </c>
      <c r="N117" s="33" t="s">
        <v>17</v>
      </c>
      <c r="O117" s="8"/>
      <c r="P117" s="8"/>
      <c r="Q117" s="16">
        <v>45000</v>
      </c>
      <c r="R117" s="16">
        <v>15000</v>
      </c>
      <c r="S117" s="16">
        <v>15000</v>
      </c>
    </row>
    <row r="118" spans="2:19" s="2" customFormat="1" ht="26.25" customHeight="1" outlineLevel="1">
      <c r="B118" s="12">
        <v>113</v>
      </c>
      <c r="C118" s="65" t="s">
        <v>131</v>
      </c>
      <c r="D118" s="65"/>
      <c r="E118" s="33" t="s">
        <v>1</v>
      </c>
      <c r="F118" s="33" t="s">
        <v>52</v>
      </c>
      <c r="G118" s="33" t="s">
        <v>51</v>
      </c>
      <c r="H118" s="34" t="s">
        <v>100</v>
      </c>
      <c r="I118" s="33" t="s">
        <v>48</v>
      </c>
      <c r="J118" s="33" t="s">
        <v>54</v>
      </c>
      <c r="K118" s="34" t="s">
        <v>101</v>
      </c>
      <c r="L118" s="34"/>
      <c r="M118" s="33" t="s">
        <v>19</v>
      </c>
      <c r="N118" s="33">
        <v>343</v>
      </c>
      <c r="O118" s="8"/>
      <c r="P118" s="8"/>
      <c r="Q118" s="16">
        <v>500</v>
      </c>
      <c r="R118" s="16">
        <v>0</v>
      </c>
      <c r="S118" s="16">
        <v>0</v>
      </c>
    </row>
    <row r="119" spans="2:19" s="2" customFormat="1" ht="18.75" customHeight="1" outlineLevel="1">
      <c r="B119" s="12">
        <v>114</v>
      </c>
      <c r="C119" s="65" t="s">
        <v>158</v>
      </c>
      <c r="D119" s="65"/>
      <c r="E119" s="33">
        <v>552</v>
      </c>
      <c r="F119" s="34" t="s">
        <v>52</v>
      </c>
      <c r="G119" s="33" t="s">
        <v>51</v>
      </c>
      <c r="H119" s="34" t="s">
        <v>100</v>
      </c>
      <c r="I119" s="33" t="s">
        <v>48</v>
      </c>
      <c r="J119" s="33" t="s">
        <v>54</v>
      </c>
      <c r="K119" s="34" t="s">
        <v>101</v>
      </c>
      <c r="L119" s="34"/>
      <c r="M119" s="33" t="s">
        <v>19</v>
      </c>
      <c r="N119" s="33">
        <v>344</v>
      </c>
      <c r="O119" s="8"/>
      <c r="P119" s="8"/>
      <c r="Q119" s="16">
        <v>8500</v>
      </c>
      <c r="R119" s="16"/>
      <c r="S119" s="16"/>
    </row>
    <row r="120" spans="2:19" s="2" customFormat="1" ht="25.5" customHeight="1" outlineLevel="1">
      <c r="B120" s="12">
        <v>115</v>
      </c>
      <c r="C120" s="65" t="s">
        <v>160</v>
      </c>
      <c r="D120" s="65"/>
      <c r="E120" s="33" t="s">
        <v>1</v>
      </c>
      <c r="F120" s="33" t="s">
        <v>52</v>
      </c>
      <c r="G120" s="33" t="s">
        <v>51</v>
      </c>
      <c r="H120" s="34" t="s">
        <v>100</v>
      </c>
      <c r="I120" s="33" t="s">
        <v>48</v>
      </c>
      <c r="J120" s="33" t="s">
        <v>54</v>
      </c>
      <c r="K120" s="34" t="s">
        <v>101</v>
      </c>
      <c r="L120" s="34"/>
      <c r="M120" s="33" t="s">
        <v>19</v>
      </c>
      <c r="N120" s="33">
        <v>346</v>
      </c>
      <c r="O120" s="8"/>
      <c r="P120" s="8"/>
      <c r="Q120" s="16">
        <v>8400</v>
      </c>
      <c r="R120" s="16">
        <v>2000</v>
      </c>
      <c r="S120" s="16">
        <v>2000</v>
      </c>
    </row>
    <row r="121" spans="2:19" s="2" customFormat="1" ht="12" customHeight="1" outlineLevel="1">
      <c r="B121" s="12">
        <v>116</v>
      </c>
      <c r="C121" s="54"/>
      <c r="D121" s="54"/>
      <c r="E121" s="33"/>
      <c r="F121" s="33"/>
      <c r="G121" s="33"/>
      <c r="H121" s="34"/>
      <c r="I121" s="33"/>
      <c r="J121" s="33"/>
      <c r="K121" s="34"/>
      <c r="L121" s="34"/>
      <c r="M121" s="33"/>
      <c r="N121" s="33"/>
      <c r="O121" s="8"/>
      <c r="P121" s="8"/>
      <c r="Q121" s="16"/>
      <c r="R121" s="16"/>
      <c r="S121" s="16"/>
    </row>
    <row r="122" spans="2:19" s="2" customFormat="1" ht="23.25" customHeight="1" outlineLevel="1">
      <c r="B122" s="12">
        <v>117</v>
      </c>
      <c r="C122" s="60" t="s">
        <v>73</v>
      </c>
      <c r="D122" s="60"/>
      <c r="E122" s="33"/>
      <c r="F122" s="33"/>
      <c r="G122" s="33"/>
      <c r="H122" s="34"/>
      <c r="I122" s="33"/>
      <c r="J122" s="33"/>
      <c r="K122" s="34"/>
      <c r="L122" s="34"/>
      <c r="M122" s="33"/>
      <c r="N122" s="33"/>
      <c r="O122" s="10"/>
      <c r="P122" s="10"/>
      <c r="Q122" s="19">
        <f>Q123+Q126+Q124+Q125+Q127</f>
        <v>964500</v>
      </c>
      <c r="R122" s="19">
        <f>R123+R126+R124+R125+R127</f>
        <v>833000</v>
      </c>
      <c r="S122" s="19">
        <f>S123+S126+S124+S125+S127</f>
        <v>833000</v>
      </c>
    </row>
    <row r="123" spans="2:19" s="2" customFormat="1" ht="15" customHeight="1" outlineLevel="1">
      <c r="B123" s="12">
        <v>118</v>
      </c>
      <c r="C123" s="54" t="s">
        <v>119</v>
      </c>
      <c r="D123" s="54"/>
      <c r="E123" s="33" t="s">
        <v>1</v>
      </c>
      <c r="F123" s="33" t="s">
        <v>52</v>
      </c>
      <c r="G123" s="33" t="s">
        <v>29</v>
      </c>
      <c r="H123" s="34" t="s">
        <v>100</v>
      </c>
      <c r="I123" s="33" t="s">
        <v>48</v>
      </c>
      <c r="J123" s="33" t="s">
        <v>49</v>
      </c>
      <c r="K123" s="34" t="s">
        <v>101</v>
      </c>
      <c r="L123" s="34"/>
      <c r="M123" s="33">
        <v>247</v>
      </c>
      <c r="N123" s="33" t="s">
        <v>22</v>
      </c>
      <c r="O123" s="8"/>
      <c r="P123" s="8"/>
      <c r="Q123" s="16">
        <v>804500</v>
      </c>
      <c r="R123" s="16">
        <v>700000</v>
      </c>
      <c r="S123" s="16">
        <v>700000</v>
      </c>
    </row>
    <row r="124" spans="2:19" s="2" customFormat="1" ht="15" customHeight="1" outlineLevel="1">
      <c r="B124" s="12">
        <v>119</v>
      </c>
      <c r="C124" s="54" t="s">
        <v>139</v>
      </c>
      <c r="D124" s="54"/>
      <c r="E124" s="33" t="s">
        <v>1</v>
      </c>
      <c r="F124" s="33" t="s">
        <v>52</v>
      </c>
      <c r="G124" s="33" t="s">
        <v>29</v>
      </c>
      <c r="H124" s="34" t="s">
        <v>100</v>
      </c>
      <c r="I124" s="33" t="s">
        <v>48</v>
      </c>
      <c r="J124" s="33" t="s">
        <v>49</v>
      </c>
      <c r="K124" s="34" t="s">
        <v>101</v>
      </c>
      <c r="L124" s="34"/>
      <c r="M124" s="33">
        <v>247</v>
      </c>
      <c r="N124" s="33">
        <v>223</v>
      </c>
      <c r="O124" s="8"/>
      <c r="P124" s="8"/>
      <c r="Q124" s="16">
        <v>5000</v>
      </c>
      <c r="R124" s="16">
        <v>0</v>
      </c>
      <c r="S124" s="16">
        <v>0</v>
      </c>
    </row>
    <row r="125" spans="2:19" s="2" customFormat="1" ht="15" customHeight="1" outlineLevel="1">
      <c r="B125" s="12">
        <v>120</v>
      </c>
      <c r="C125" s="54" t="s">
        <v>123</v>
      </c>
      <c r="D125" s="54"/>
      <c r="E125" s="33" t="s">
        <v>1</v>
      </c>
      <c r="F125" s="33" t="s">
        <v>52</v>
      </c>
      <c r="G125" s="33" t="s">
        <v>29</v>
      </c>
      <c r="H125" s="34" t="s">
        <v>100</v>
      </c>
      <c r="I125" s="33" t="s">
        <v>48</v>
      </c>
      <c r="J125" s="33" t="s">
        <v>49</v>
      </c>
      <c r="K125" s="34" t="s">
        <v>101</v>
      </c>
      <c r="L125" s="34"/>
      <c r="M125" s="33">
        <v>247</v>
      </c>
      <c r="N125" s="33">
        <v>223</v>
      </c>
      <c r="O125" s="8"/>
      <c r="P125" s="8"/>
      <c r="Q125" s="16">
        <v>5000</v>
      </c>
      <c r="R125" s="16">
        <v>3000</v>
      </c>
      <c r="S125" s="16">
        <v>3000</v>
      </c>
    </row>
    <row r="126" spans="2:19" s="2" customFormat="1" ht="29.25" customHeight="1" outlineLevel="1">
      <c r="B126" s="12">
        <v>121</v>
      </c>
      <c r="C126" s="54" t="s">
        <v>120</v>
      </c>
      <c r="D126" s="54"/>
      <c r="E126" s="33" t="s">
        <v>1</v>
      </c>
      <c r="F126" s="33" t="s">
        <v>52</v>
      </c>
      <c r="G126" s="33" t="s">
        <v>29</v>
      </c>
      <c r="H126" s="34" t="s">
        <v>100</v>
      </c>
      <c r="I126" s="33" t="s">
        <v>48</v>
      </c>
      <c r="J126" s="33" t="s">
        <v>46</v>
      </c>
      <c r="K126" s="34" t="s">
        <v>101</v>
      </c>
      <c r="L126" s="34"/>
      <c r="M126" s="33" t="s">
        <v>19</v>
      </c>
      <c r="N126" s="33" t="s">
        <v>24</v>
      </c>
      <c r="O126" s="8"/>
      <c r="P126" s="8"/>
      <c r="Q126" s="16">
        <v>150000</v>
      </c>
      <c r="R126" s="16">
        <v>130000</v>
      </c>
      <c r="S126" s="16">
        <v>130000</v>
      </c>
    </row>
    <row r="127" spans="2:19" s="2" customFormat="1" ht="8.25" customHeight="1" outlineLevel="1">
      <c r="B127" s="12">
        <v>122</v>
      </c>
      <c r="C127" s="54"/>
      <c r="D127" s="54"/>
      <c r="E127" s="33"/>
      <c r="F127" s="33"/>
      <c r="G127" s="33"/>
      <c r="H127" s="34"/>
      <c r="I127" s="33"/>
      <c r="J127" s="33"/>
      <c r="K127" s="34"/>
      <c r="L127" s="34"/>
      <c r="M127" s="33"/>
      <c r="N127" s="33"/>
      <c r="O127" s="8"/>
      <c r="P127" s="8"/>
      <c r="Q127" s="16"/>
      <c r="R127" s="16"/>
      <c r="S127" s="16"/>
    </row>
    <row r="128" spans="2:19" s="2" customFormat="1" ht="22.5" customHeight="1" outlineLevel="1">
      <c r="B128" s="12">
        <v>123</v>
      </c>
      <c r="C128" s="60" t="s">
        <v>105</v>
      </c>
      <c r="D128" s="60"/>
      <c r="E128" s="33">
        <v>552</v>
      </c>
      <c r="F128" s="33" t="s">
        <v>55</v>
      </c>
      <c r="G128" s="33">
        <v>908</v>
      </c>
      <c r="H128" s="34" t="s">
        <v>100</v>
      </c>
      <c r="I128" s="33">
        <v>80</v>
      </c>
      <c r="J128" s="33">
        <v>62</v>
      </c>
      <c r="K128" s="34" t="s">
        <v>101</v>
      </c>
      <c r="L128" s="34"/>
      <c r="M128" s="33">
        <v>540</v>
      </c>
      <c r="N128" s="33">
        <v>251</v>
      </c>
      <c r="O128" s="10"/>
      <c r="P128" s="10"/>
      <c r="Q128" s="19">
        <v>10443300</v>
      </c>
      <c r="R128" s="19">
        <f>7787320+66830+40000+508800+40000</f>
        <v>8442950</v>
      </c>
      <c r="S128" s="19">
        <f>7438120+18530+40000+502300+20000</f>
        <v>8018950</v>
      </c>
    </row>
    <row r="129" spans="2:19" s="2" customFormat="1" ht="20.25" customHeight="1" outlineLevel="1">
      <c r="B129" s="12">
        <v>124</v>
      </c>
      <c r="C129" s="60" t="s">
        <v>70</v>
      </c>
      <c r="D129" s="60"/>
      <c r="E129" s="33"/>
      <c r="F129" s="33"/>
      <c r="G129" s="33"/>
      <c r="H129" s="34"/>
      <c r="I129" s="33"/>
      <c r="J129" s="33"/>
      <c r="K129" s="34"/>
      <c r="L129" s="34"/>
      <c r="M129" s="33"/>
      <c r="N129" s="33"/>
      <c r="O129" s="10"/>
      <c r="P129" s="10"/>
      <c r="Q129" s="19">
        <f>Q130+Q131+Q132+Q133</f>
        <v>75000</v>
      </c>
      <c r="R129" s="19">
        <f>R130+R131+R132+R133</f>
        <v>75000</v>
      </c>
      <c r="S129" s="19">
        <f>S130+S131+S132+S133</f>
        <v>75000</v>
      </c>
    </row>
    <row r="130" spans="2:19" s="2" customFormat="1" ht="13.5" customHeight="1" outlineLevel="1">
      <c r="B130" s="12">
        <v>125</v>
      </c>
      <c r="C130" s="65" t="s">
        <v>103</v>
      </c>
      <c r="D130" s="65"/>
      <c r="E130" s="33" t="s">
        <v>1</v>
      </c>
      <c r="F130" s="33" t="s">
        <v>55</v>
      </c>
      <c r="G130" s="33" t="s">
        <v>56</v>
      </c>
      <c r="H130" s="34" t="s">
        <v>100</v>
      </c>
      <c r="I130" s="33" t="s">
        <v>7</v>
      </c>
      <c r="J130" s="33" t="s">
        <v>57</v>
      </c>
      <c r="K130" s="34" t="s">
        <v>101</v>
      </c>
      <c r="L130" s="34"/>
      <c r="M130" s="33" t="s">
        <v>19</v>
      </c>
      <c r="N130" s="33">
        <v>349</v>
      </c>
      <c r="O130" s="8"/>
      <c r="P130" s="8"/>
      <c r="Q130" s="16">
        <v>59000</v>
      </c>
      <c r="R130" s="16">
        <v>70000</v>
      </c>
      <c r="S130" s="16">
        <v>70000</v>
      </c>
    </row>
    <row r="131" spans="2:19" s="2" customFormat="1" ht="15.75" customHeight="1" outlineLevel="1">
      <c r="B131" s="12">
        <v>126</v>
      </c>
      <c r="C131" s="52" t="s">
        <v>149</v>
      </c>
      <c r="D131" s="52"/>
      <c r="E131" s="33" t="s">
        <v>1</v>
      </c>
      <c r="F131" s="33" t="s">
        <v>55</v>
      </c>
      <c r="G131" s="33" t="s">
        <v>56</v>
      </c>
      <c r="H131" s="34" t="s">
        <v>100</v>
      </c>
      <c r="I131" s="33" t="s">
        <v>7</v>
      </c>
      <c r="J131" s="33" t="s">
        <v>57</v>
      </c>
      <c r="K131" s="34" t="s">
        <v>101</v>
      </c>
      <c r="L131" s="34"/>
      <c r="M131" s="33" t="s">
        <v>19</v>
      </c>
      <c r="N131" s="33">
        <v>226</v>
      </c>
      <c r="O131" s="8"/>
      <c r="P131" s="8"/>
      <c r="Q131" s="16">
        <v>6500</v>
      </c>
      <c r="R131" s="16"/>
      <c r="S131" s="16"/>
    </row>
    <row r="132" spans="2:19" s="2" customFormat="1" ht="16.5" customHeight="1" outlineLevel="1">
      <c r="B132" s="12">
        <v>127</v>
      </c>
      <c r="C132" s="52" t="s">
        <v>107</v>
      </c>
      <c r="D132" s="52"/>
      <c r="E132" s="33" t="s">
        <v>1</v>
      </c>
      <c r="F132" s="33" t="s">
        <v>55</v>
      </c>
      <c r="G132" s="33" t="s">
        <v>56</v>
      </c>
      <c r="H132" s="34" t="s">
        <v>100</v>
      </c>
      <c r="I132" s="33" t="s">
        <v>7</v>
      </c>
      <c r="J132" s="33" t="s">
        <v>57</v>
      </c>
      <c r="K132" s="34" t="s">
        <v>101</v>
      </c>
      <c r="L132" s="34"/>
      <c r="M132" s="33" t="s">
        <v>19</v>
      </c>
      <c r="N132" s="33">
        <v>346</v>
      </c>
      <c r="O132" s="8"/>
      <c r="P132" s="8"/>
      <c r="Q132" s="16">
        <v>5700</v>
      </c>
      <c r="R132" s="16">
        <v>5000</v>
      </c>
      <c r="S132" s="16">
        <v>5000</v>
      </c>
    </row>
    <row r="133" spans="2:19" s="2" customFormat="1" ht="16.5" customHeight="1" outlineLevel="1">
      <c r="B133" s="12">
        <v>128</v>
      </c>
      <c r="C133" s="52" t="s">
        <v>148</v>
      </c>
      <c r="D133" s="52"/>
      <c r="E133" s="33" t="s">
        <v>1</v>
      </c>
      <c r="F133" s="33" t="s">
        <v>55</v>
      </c>
      <c r="G133" s="33" t="s">
        <v>56</v>
      </c>
      <c r="H133" s="34" t="s">
        <v>100</v>
      </c>
      <c r="I133" s="33" t="s">
        <v>7</v>
      </c>
      <c r="J133" s="33" t="s">
        <v>57</v>
      </c>
      <c r="K133" s="34" t="s">
        <v>101</v>
      </c>
      <c r="L133" s="34"/>
      <c r="M133" s="33" t="s">
        <v>19</v>
      </c>
      <c r="N133" s="33">
        <v>344</v>
      </c>
      <c r="O133" s="8"/>
      <c r="P133" s="8"/>
      <c r="Q133" s="16">
        <v>3800</v>
      </c>
      <c r="R133" s="16"/>
      <c r="S133" s="16"/>
    </row>
    <row r="134" spans="2:19" s="2" customFormat="1" ht="17.25" customHeight="1" outlineLevel="1">
      <c r="B134" s="12">
        <v>129</v>
      </c>
      <c r="C134" s="60" t="s">
        <v>69</v>
      </c>
      <c r="D134" s="60"/>
      <c r="E134" s="33"/>
      <c r="F134" s="33"/>
      <c r="G134" s="33"/>
      <c r="H134" s="34"/>
      <c r="I134" s="33"/>
      <c r="J134" s="33"/>
      <c r="K134" s="34"/>
      <c r="L134" s="34"/>
      <c r="M134" s="33"/>
      <c r="N134" s="33"/>
      <c r="O134" s="8"/>
      <c r="P134" s="8"/>
      <c r="Q134" s="19">
        <f>Q137</f>
        <v>7800</v>
      </c>
      <c r="R134" s="19">
        <f>R137</f>
        <v>7800</v>
      </c>
      <c r="S134" s="19">
        <f>S137</f>
        <v>7800</v>
      </c>
    </row>
    <row r="135" spans="2:19" s="2" customFormat="1" ht="14.25" customHeight="1" outlineLevel="1">
      <c r="B135" s="12">
        <v>130</v>
      </c>
      <c r="C135" s="54" t="s">
        <v>75</v>
      </c>
      <c r="D135" s="54"/>
      <c r="E135" s="33" t="s">
        <v>1</v>
      </c>
      <c r="F135" s="33" t="s">
        <v>58</v>
      </c>
      <c r="G135" s="34" t="s">
        <v>51</v>
      </c>
      <c r="H135" s="34" t="s">
        <v>100</v>
      </c>
      <c r="I135" s="33" t="s">
        <v>90</v>
      </c>
      <c r="J135" s="33" t="s">
        <v>59</v>
      </c>
      <c r="K135" s="34" t="s">
        <v>101</v>
      </c>
      <c r="L135" s="34"/>
      <c r="M135" s="33" t="s">
        <v>19</v>
      </c>
      <c r="N135" s="33" t="s">
        <v>17</v>
      </c>
      <c r="O135" s="8"/>
      <c r="P135" s="8"/>
      <c r="Q135" s="16"/>
      <c r="R135" s="16">
        <v>0</v>
      </c>
      <c r="S135" s="16">
        <v>0</v>
      </c>
    </row>
    <row r="136" spans="2:19" s="2" customFormat="1" ht="18" customHeight="1" outlineLevel="1">
      <c r="B136" s="12">
        <v>131</v>
      </c>
      <c r="C136" s="54" t="s">
        <v>83</v>
      </c>
      <c r="D136" s="54"/>
      <c r="E136" s="33" t="s">
        <v>1</v>
      </c>
      <c r="F136" s="33" t="s">
        <v>58</v>
      </c>
      <c r="G136" s="34" t="s">
        <v>51</v>
      </c>
      <c r="H136" s="34" t="s">
        <v>100</v>
      </c>
      <c r="I136" s="33" t="s">
        <v>90</v>
      </c>
      <c r="J136" s="33" t="s">
        <v>59</v>
      </c>
      <c r="K136" s="34" t="s">
        <v>101</v>
      </c>
      <c r="L136" s="34"/>
      <c r="M136" s="33" t="s">
        <v>19</v>
      </c>
      <c r="N136" s="33" t="s">
        <v>17</v>
      </c>
      <c r="O136" s="8"/>
      <c r="P136" s="8"/>
      <c r="Q136" s="16"/>
      <c r="R136" s="16"/>
      <c r="S136" s="16"/>
    </row>
    <row r="137" spans="2:19" s="2" customFormat="1" ht="18" customHeight="1" outlineLevel="1">
      <c r="B137" s="12">
        <v>132</v>
      </c>
      <c r="C137" s="52" t="s">
        <v>171</v>
      </c>
      <c r="D137" s="52"/>
      <c r="E137" s="33" t="s">
        <v>1</v>
      </c>
      <c r="F137" s="33" t="s">
        <v>58</v>
      </c>
      <c r="G137" s="34" t="s">
        <v>51</v>
      </c>
      <c r="H137" s="34" t="s">
        <v>100</v>
      </c>
      <c r="I137" s="33">
        <v>85</v>
      </c>
      <c r="J137" s="33" t="s">
        <v>59</v>
      </c>
      <c r="K137" s="34" t="s">
        <v>101</v>
      </c>
      <c r="L137" s="34"/>
      <c r="M137" s="33" t="s">
        <v>19</v>
      </c>
      <c r="N137" s="33">
        <v>225</v>
      </c>
      <c r="O137" s="8"/>
      <c r="P137" s="8"/>
      <c r="Q137" s="16">
        <v>7800</v>
      </c>
      <c r="R137" s="16">
        <v>7800</v>
      </c>
      <c r="S137" s="16">
        <v>7800</v>
      </c>
    </row>
    <row r="138" spans="2:19" s="2" customFormat="1" ht="13.5" customHeight="1" outlineLevel="1">
      <c r="B138" s="12">
        <v>133</v>
      </c>
      <c r="C138" s="52"/>
      <c r="D138" s="52"/>
      <c r="E138" s="33"/>
      <c r="F138" s="33"/>
      <c r="G138" s="34"/>
      <c r="H138" s="34"/>
      <c r="I138" s="33"/>
      <c r="J138" s="33"/>
      <c r="K138" s="34"/>
      <c r="L138" s="34"/>
      <c r="M138" s="33"/>
      <c r="N138" s="33"/>
      <c r="O138" s="8"/>
      <c r="P138" s="8"/>
      <c r="Q138" s="16"/>
      <c r="R138" s="16"/>
      <c r="S138" s="16"/>
    </row>
    <row r="139" spans="2:19" s="2" customFormat="1" ht="18" customHeight="1" outlineLevel="1">
      <c r="B139" s="12">
        <v>134</v>
      </c>
      <c r="C139" s="60" t="s">
        <v>68</v>
      </c>
      <c r="D139" s="60"/>
      <c r="E139" s="33"/>
      <c r="F139" s="33"/>
      <c r="G139" s="33"/>
      <c r="H139" s="34"/>
      <c r="I139" s="33"/>
      <c r="J139" s="33"/>
      <c r="K139" s="34"/>
      <c r="L139" s="34"/>
      <c r="M139" s="33"/>
      <c r="N139" s="33"/>
      <c r="O139" s="10"/>
      <c r="P139" s="10"/>
      <c r="Q139" s="19">
        <f>Q140</f>
        <v>25000</v>
      </c>
      <c r="R139" s="19">
        <v>25000</v>
      </c>
      <c r="S139" s="19">
        <v>25000</v>
      </c>
    </row>
    <row r="140" spans="2:19" s="2" customFormat="1" ht="14.25" customHeight="1" outlineLevel="1">
      <c r="B140" s="12">
        <v>136</v>
      </c>
      <c r="C140" s="65" t="s">
        <v>74</v>
      </c>
      <c r="D140" s="65"/>
      <c r="E140" s="33" t="s">
        <v>1</v>
      </c>
      <c r="F140" s="33" t="s">
        <v>60</v>
      </c>
      <c r="G140" s="33" t="s">
        <v>61</v>
      </c>
      <c r="H140" s="34" t="s">
        <v>100</v>
      </c>
      <c r="I140" s="33" t="s">
        <v>7</v>
      </c>
      <c r="J140" s="33" t="s">
        <v>48</v>
      </c>
      <c r="K140" s="34" t="s">
        <v>101</v>
      </c>
      <c r="L140" s="34"/>
      <c r="M140" s="33" t="s">
        <v>19</v>
      </c>
      <c r="N140" s="33">
        <v>349</v>
      </c>
      <c r="O140" s="8"/>
      <c r="P140" s="8"/>
      <c r="Q140" s="16">
        <v>25000</v>
      </c>
      <c r="R140" s="16">
        <v>25000</v>
      </c>
      <c r="S140" s="16">
        <v>25000</v>
      </c>
    </row>
    <row r="141" spans="2:19" s="2" customFormat="1" ht="19.5" customHeight="1" outlineLevel="1">
      <c r="B141" s="12">
        <v>137</v>
      </c>
      <c r="C141" s="71" t="s">
        <v>114</v>
      </c>
      <c r="D141" s="71"/>
      <c r="E141" s="40">
        <v>552</v>
      </c>
      <c r="F141" s="40">
        <v>1001</v>
      </c>
      <c r="G141" s="40">
        <v>910</v>
      </c>
      <c r="H141" s="41" t="s">
        <v>100</v>
      </c>
      <c r="I141" s="40">
        <v>81</v>
      </c>
      <c r="J141" s="40">
        <v>11</v>
      </c>
      <c r="K141" s="40">
        <v>0</v>
      </c>
      <c r="L141" s="40"/>
      <c r="M141" s="40">
        <v>312</v>
      </c>
      <c r="N141" s="40">
        <v>264</v>
      </c>
      <c r="O141" s="10"/>
      <c r="P141" s="10"/>
      <c r="Q141" s="19">
        <v>60000</v>
      </c>
      <c r="R141" s="19">
        <v>60000</v>
      </c>
      <c r="S141" s="19">
        <v>60000</v>
      </c>
    </row>
    <row r="142" spans="1:19" s="1" customFormat="1" ht="17.25" customHeight="1">
      <c r="A142" s="2"/>
      <c r="B142" s="12">
        <v>138</v>
      </c>
      <c r="C142" s="68" t="s">
        <v>79</v>
      </c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26"/>
      <c r="O142" s="10"/>
      <c r="P142" s="10"/>
      <c r="Q142" s="19">
        <v>0</v>
      </c>
      <c r="R142" s="19">
        <v>550000</v>
      </c>
      <c r="S142" s="19">
        <v>1050000</v>
      </c>
    </row>
    <row r="143" spans="2:19" ht="12.75">
      <c r="B143" s="21"/>
      <c r="C143" s="22" t="s">
        <v>187</v>
      </c>
      <c r="D143" s="2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7"/>
      <c r="P143" s="45"/>
      <c r="Q143" s="5">
        <f>23810040+814720+5300</f>
        <v>24630060</v>
      </c>
      <c r="R143" s="5">
        <v>20980240</v>
      </c>
      <c r="S143" s="5">
        <v>20508340</v>
      </c>
    </row>
    <row r="144" spans="2:19" ht="12.75">
      <c r="B144" s="21"/>
      <c r="C144" s="49" t="s">
        <v>196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3"/>
      <c r="O144" s="9"/>
      <c r="P144" s="9"/>
      <c r="Q144" s="5">
        <f>Q143-Q7</f>
        <v>-34000</v>
      </c>
      <c r="R144" s="5">
        <f>R143-R7</f>
        <v>-20000</v>
      </c>
      <c r="S144" s="5">
        <f>S143-S7</f>
        <v>-20000</v>
      </c>
    </row>
    <row r="145" spans="2:19" ht="12.75">
      <c r="B145" s="21"/>
      <c r="C145" s="22" t="s">
        <v>188</v>
      </c>
      <c r="D145" s="2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9"/>
      <c r="P145" s="9"/>
      <c r="Q145" s="5">
        <f>-Q144</f>
        <v>34000</v>
      </c>
      <c r="R145" s="5">
        <f>-R144</f>
        <v>20000</v>
      </c>
      <c r="S145" s="5">
        <f>-S144</f>
        <v>20000</v>
      </c>
    </row>
    <row r="146" spans="2:19" ht="27.75" customHeight="1">
      <c r="B146" s="21"/>
      <c r="C146" s="69" t="s">
        <v>179</v>
      </c>
      <c r="D146" s="69"/>
      <c r="E146" s="66" t="s">
        <v>182</v>
      </c>
      <c r="F146" s="66"/>
      <c r="G146" s="66"/>
      <c r="H146" s="66"/>
      <c r="I146" s="66"/>
      <c r="J146" s="66"/>
      <c r="K146" s="66"/>
      <c r="L146" s="66"/>
      <c r="M146" s="66"/>
      <c r="N146" s="3"/>
      <c r="O146" s="5"/>
      <c r="P146" s="5"/>
      <c r="Q146" s="5"/>
      <c r="R146" s="5"/>
      <c r="S146" s="5"/>
    </row>
    <row r="147" spans="2:19" ht="12.75">
      <c r="B147" s="21"/>
      <c r="C147" s="22" t="s">
        <v>0</v>
      </c>
      <c r="D147" s="20" t="s">
        <v>62</v>
      </c>
      <c r="E147" s="67" t="s">
        <v>63</v>
      </c>
      <c r="F147" s="67"/>
      <c r="G147" s="67"/>
      <c r="H147" s="67"/>
      <c r="I147" s="67"/>
      <c r="J147" s="67"/>
      <c r="K147" s="67"/>
      <c r="L147" s="67"/>
      <c r="M147" s="67"/>
      <c r="N147" s="67"/>
      <c r="Q147" s="5"/>
      <c r="R147" s="5"/>
      <c r="S147" s="5"/>
    </row>
    <row r="148" spans="2:14" ht="12.75">
      <c r="B148" s="21"/>
      <c r="C148" s="22"/>
      <c r="D148" s="22"/>
      <c r="E148" s="13"/>
      <c r="F148" s="13"/>
      <c r="G148" s="13"/>
      <c r="H148" s="13"/>
      <c r="I148" s="13"/>
      <c r="J148" s="13"/>
      <c r="K148" s="13"/>
      <c r="L148" s="13"/>
      <c r="M148" s="13"/>
      <c r="N148" s="3"/>
    </row>
    <row r="149" spans="2:14" ht="15.75">
      <c r="B149" s="21"/>
      <c r="C149" s="23" t="s">
        <v>64</v>
      </c>
      <c r="D149" s="24"/>
      <c r="E149" s="66" t="s">
        <v>102</v>
      </c>
      <c r="F149" s="66"/>
      <c r="G149" s="66"/>
      <c r="H149" s="66"/>
      <c r="I149" s="66"/>
      <c r="J149" s="66"/>
      <c r="K149" s="66"/>
      <c r="L149" s="66"/>
      <c r="M149" s="66"/>
      <c r="N149" s="3"/>
    </row>
    <row r="150" spans="2:14" ht="12.75">
      <c r="B150" s="21"/>
      <c r="C150" s="22" t="s">
        <v>0</v>
      </c>
      <c r="D150" s="20" t="s">
        <v>62</v>
      </c>
      <c r="E150" s="67" t="s">
        <v>63</v>
      </c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3:1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</sheetData>
  <sheetProtection/>
  <autoFilter ref="E4:N144"/>
  <mergeCells count="149">
    <mergeCell ref="C103:D103"/>
    <mergeCell ref="C133:D133"/>
    <mergeCell ref="C74:D74"/>
    <mergeCell ref="C2:O2"/>
    <mergeCell ref="C32:D32"/>
    <mergeCell ref="C91:D91"/>
    <mergeCell ref="C8:D8"/>
    <mergeCell ref="C99:D99"/>
    <mergeCell ref="C75:D75"/>
    <mergeCell ref="C69:D69"/>
    <mergeCell ref="C1:S1"/>
    <mergeCell ref="P4:P5"/>
    <mergeCell ref="C93:D93"/>
    <mergeCell ref="C95:D95"/>
    <mergeCell ref="C101:D101"/>
    <mergeCell ref="C85:D85"/>
    <mergeCell ref="C84:D84"/>
    <mergeCell ref="C78:D78"/>
    <mergeCell ref="C72:D72"/>
    <mergeCell ref="C66:D66"/>
    <mergeCell ref="C60:D60"/>
    <mergeCell ref="C73:D73"/>
    <mergeCell ref="C68:D68"/>
    <mergeCell ref="C37:D37"/>
    <mergeCell ref="C70:D70"/>
    <mergeCell ref="C53:D53"/>
    <mergeCell ref="C65:D65"/>
    <mergeCell ref="C42:D42"/>
    <mergeCell ref="C100:D100"/>
    <mergeCell ref="C79:D79"/>
    <mergeCell ref="C89:D89"/>
    <mergeCell ref="C63:D63"/>
    <mergeCell ref="C56:D56"/>
    <mergeCell ref="C76:D76"/>
    <mergeCell ref="C87:D87"/>
    <mergeCell ref="C82:D82"/>
    <mergeCell ref="C71:D71"/>
    <mergeCell ref="C67:D67"/>
    <mergeCell ref="C114:D114"/>
    <mergeCell ref="C113:D113"/>
    <mergeCell ref="C120:D120"/>
    <mergeCell ref="C108:D108"/>
    <mergeCell ref="C110:D110"/>
    <mergeCell ref="C104:D104"/>
    <mergeCell ref="C111:D111"/>
    <mergeCell ref="C112:D112"/>
    <mergeCell ref="C116:D116"/>
    <mergeCell ref="C118:D118"/>
    <mergeCell ref="E150:N150"/>
    <mergeCell ref="C126:D126"/>
    <mergeCell ref="C128:D128"/>
    <mergeCell ref="C130:D130"/>
    <mergeCell ref="C141:D141"/>
    <mergeCell ref="C135:D135"/>
    <mergeCell ref="C134:D134"/>
    <mergeCell ref="C137:D137"/>
    <mergeCell ref="C132:D132"/>
    <mergeCell ref="C140:D140"/>
    <mergeCell ref="C138:D138"/>
    <mergeCell ref="C131:D131"/>
    <mergeCell ref="C136:D136"/>
    <mergeCell ref="C119:D119"/>
    <mergeCell ref="C127:D127"/>
    <mergeCell ref="C121:D121"/>
    <mergeCell ref="C139:D139"/>
    <mergeCell ref="C129:D129"/>
    <mergeCell ref="C122:D122"/>
    <mergeCell ref="C123:D123"/>
    <mergeCell ref="C125:D125"/>
    <mergeCell ref="C115:D115"/>
    <mergeCell ref="B4:B5"/>
    <mergeCell ref="C39:D39"/>
    <mergeCell ref="C46:D46"/>
    <mergeCell ref="C105:D105"/>
    <mergeCell ref="C55:D55"/>
    <mergeCell ref="C124:D124"/>
    <mergeCell ref="C117:D117"/>
    <mergeCell ref="C52:D52"/>
    <mergeCell ref="C97:D97"/>
    <mergeCell ref="E149:M149"/>
    <mergeCell ref="E147:N147"/>
    <mergeCell ref="C142:D142"/>
    <mergeCell ref="E146:M146"/>
    <mergeCell ref="C146:D146"/>
    <mergeCell ref="E142:M142"/>
    <mergeCell ref="C106:D106"/>
    <mergeCell ref="C109:D109"/>
    <mergeCell ref="C102:D102"/>
    <mergeCell ref="C107:D107"/>
    <mergeCell ref="C80:D80"/>
    <mergeCell ref="C98:D98"/>
    <mergeCell ref="C90:D90"/>
    <mergeCell ref="C88:D88"/>
    <mergeCell ref="C92:D92"/>
    <mergeCell ref="C86:D86"/>
    <mergeCell ref="C54:D54"/>
    <mergeCell ref="C57:D57"/>
    <mergeCell ref="C62:D62"/>
    <mergeCell ref="C58:D58"/>
    <mergeCell ref="C45:D45"/>
    <mergeCell ref="C51:D51"/>
    <mergeCell ref="C50:D50"/>
    <mergeCell ref="C77:D77"/>
    <mergeCell ref="C64:D64"/>
    <mergeCell ref="C33:D33"/>
    <mergeCell ref="C49:D49"/>
    <mergeCell ref="C43:D43"/>
    <mergeCell ref="C31:D31"/>
    <mergeCell ref="C35:D35"/>
    <mergeCell ref="C40:D40"/>
    <mergeCell ref="C38:D38"/>
    <mergeCell ref="C41:D41"/>
    <mergeCell ref="C48:D48"/>
    <mergeCell ref="C44:D44"/>
    <mergeCell ref="C29:D29"/>
    <mergeCell ref="C24:D24"/>
    <mergeCell ref="C22:D22"/>
    <mergeCell ref="C30:D30"/>
    <mergeCell ref="C14:D14"/>
    <mergeCell ref="C15:D15"/>
    <mergeCell ref="C28:D28"/>
    <mergeCell ref="C21:D21"/>
    <mergeCell ref="C20:D20"/>
    <mergeCell ref="C26:D26"/>
    <mergeCell ref="O4:O5"/>
    <mergeCell ref="E5:N5"/>
    <mergeCell ref="C4:D5"/>
    <mergeCell ref="C17:D17"/>
    <mergeCell ref="C12:D12"/>
    <mergeCell ref="C36:D36"/>
    <mergeCell ref="C34:D34"/>
    <mergeCell ref="C27:D27"/>
    <mergeCell ref="C6:D6"/>
    <mergeCell ref="C16:D16"/>
    <mergeCell ref="C25:D25"/>
    <mergeCell ref="C23:D23"/>
    <mergeCell ref="C10:D10"/>
    <mergeCell ref="C11:D11"/>
    <mergeCell ref="C7:D7"/>
    <mergeCell ref="C144:M144"/>
    <mergeCell ref="Q4:S4"/>
    <mergeCell ref="C61:D61"/>
    <mergeCell ref="C83:D83"/>
    <mergeCell ref="C96:D96"/>
    <mergeCell ref="E6:N6"/>
    <mergeCell ref="C9:D9"/>
    <mergeCell ref="C13:D13"/>
    <mergeCell ref="C19:D19"/>
    <mergeCell ref="C18:D18"/>
  </mergeCells>
  <printOptions/>
  <pageMargins left="0.7480314960629921" right="0.15748031496062992" top="0.1968503937007874" bottom="0" header="0.11811023622047245" footer="0.11811023622047245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2023-11-14T07:32:03Z</cp:lastPrinted>
  <dcterms:created xsi:type="dcterms:W3CDTF">2014-09-02T09:17:26Z</dcterms:created>
  <dcterms:modified xsi:type="dcterms:W3CDTF">2023-11-14T07:32:11Z</dcterms:modified>
  <cp:category/>
  <cp:version/>
  <cp:contentType/>
  <cp:contentStatus/>
  <cp:revision>1</cp:revision>
</cp:coreProperties>
</file>