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65" windowWidth="15480" windowHeight="7380"/>
  </bookViews>
  <sheets>
    <sheet name="Лист1" sheetId="1" r:id="rId1"/>
  </sheets>
  <definedNames>
    <definedName name="_xlnm.Print_Titles" localSheetId="0">Лист1!$13:$14</definedName>
  </definedNames>
  <calcPr calcId="144525"/>
</workbook>
</file>

<file path=xl/calcChain.xml><?xml version="1.0" encoding="utf-8"?>
<calcChain xmlns="http://schemas.openxmlformats.org/spreadsheetml/2006/main">
  <c r="H152" i="1" l="1"/>
  <c r="I93" i="1"/>
  <c r="I92" i="1" s="1"/>
  <c r="I91" i="1" s="1"/>
  <c r="I90" i="1" s="1"/>
  <c r="I89" i="1" s="1"/>
  <c r="J93" i="1"/>
  <c r="J92" i="1" s="1"/>
  <c r="J91" i="1" s="1"/>
  <c r="J90" i="1" s="1"/>
  <c r="J89" i="1" s="1"/>
  <c r="H93" i="1"/>
  <c r="H92" i="1" s="1"/>
  <c r="H91" i="1" s="1"/>
  <c r="H90" i="1" l="1"/>
  <c r="H89" i="1" s="1"/>
  <c r="I28" i="1" l="1"/>
  <c r="H55" i="1"/>
  <c r="J28" i="1"/>
  <c r="H28" i="1"/>
  <c r="H22" i="1"/>
  <c r="J30" i="1"/>
  <c r="I30" i="1"/>
  <c r="H30" i="1"/>
  <c r="H31" i="1"/>
  <c r="J37" i="1"/>
  <c r="I37" i="1"/>
  <c r="H37" i="1"/>
  <c r="J55" i="1"/>
  <c r="I55" i="1"/>
  <c r="I71" i="1"/>
  <c r="H71" i="1"/>
  <c r="I73" i="1"/>
  <c r="H73" i="1"/>
  <c r="I21" i="1" l="1"/>
  <c r="I20" i="1" s="1"/>
  <c r="I19" i="1" s="1"/>
  <c r="I18" i="1" s="1"/>
  <c r="J21" i="1"/>
  <c r="J20" i="1" s="1"/>
  <c r="J19" i="1" s="1"/>
  <c r="J18" i="1" s="1"/>
  <c r="I27" i="1"/>
  <c r="J27" i="1"/>
  <c r="I29" i="1"/>
  <c r="J29" i="1"/>
  <c r="I31" i="1"/>
  <c r="J31" i="1"/>
  <c r="I33" i="1"/>
  <c r="J33" i="1"/>
  <c r="I36" i="1"/>
  <c r="I35" i="1" s="1"/>
  <c r="J36" i="1"/>
  <c r="J35" i="1" s="1"/>
  <c r="I40" i="1"/>
  <c r="I39" i="1" s="1"/>
  <c r="I38" i="1" s="1"/>
  <c r="J40" i="1"/>
  <c r="J39" i="1" s="1"/>
  <c r="J38" i="1" s="1"/>
  <c r="I41" i="1"/>
  <c r="J41" i="1"/>
  <c r="I48" i="1"/>
  <c r="I47" i="1" s="1"/>
  <c r="J48" i="1"/>
  <c r="J47" i="1" s="1"/>
  <c r="I51" i="1"/>
  <c r="I50" i="1" s="1"/>
  <c r="J51" i="1"/>
  <c r="J50" i="1" s="1"/>
  <c r="I54" i="1"/>
  <c r="I53" i="1" s="1"/>
  <c r="J54" i="1"/>
  <c r="J53" i="1" s="1"/>
  <c r="I58" i="1"/>
  <c r="I57" i="1" s="1"/>
  <c r="I56" i="1" s="1"/>
  <c r="J58" i="1"/>
  <c r="J57" i="1" s="1"/>
  <c r="J56" i="1" s="1"/>
  <c r="I60" i="1"/>
  <c r="I59" i="1" s="1"/>
  <c r="J60" i="1"/>
  <c r="J59" i="1" s="1"/>
  <c r="I63" i="1"/>
  <c r="I62" i="1" s="1"/>
  <c r="J63" i="1"/>
  <c r="J62" i="1" s="1"/>
  <c r="I70" i="1"/>
  <c r="J70" i="1"/>
  <c r="I72" i="1"/>
  <c r="J72" i="1"/>
  <c r="I79" i="1"/>
  <c r="I78" i="1" s="1"/>
  <c r="J79" i="1"/>
  <c r="J78" i="1" s="1"/>
  <c r="I82" i="1"/>
  <c r="I81" i="1" s="1"/>
  <c r="J82" i="1"/>
  <c r="J81" i="1" s="1"/>
  <c r="I87" i="1"/>
  <c r="I86" i="1" s="1"/>
  <c r="I85" i="1" s="1"/>
  <c r="J87" i="1"/>
  <c r="J86" i="1" s="1"/>
  <c r="J85" i="1" s="1"/>
  <c r="I99" i="1"/>
  <c r="I98" i="1" s="1"/>
  <c r="J99" i="1"/>
  <c r="J98" i="1" s="1"/>
  <c r="I102" i="1"/>
  <c r="I101" i="1" s="1"/>
  <c r="J102" i="1"/>
  <c r="J101" i="1" s="1"/>
  <c r="I105" i="1"/>
  <c r="I104" i="1" s="1"/>
  <c r="J105" i="1"/>
  <c r="J104" i="1" s="1"/>
  <c r="I112" i="1"/>
  <c r="I111" i="1" s="1"/>
  <c r="J112" i="1"/>
  <c r="J111" i="1" s="1"/>
  <c r="I118" i="1"/>
  <c r="I117" i="1" s="1"/>
  <c r="J118" i="1"/>
  <c r="J117" i="1" s="1"/>
  <c r="I124" i="1"/>
  <c r="I123" i="1" s="1"/>
  <c r="J124" i="1"/>
  <c r="J123" i="1" s="1"/>
  <c r="I127" i="1"/>
  <c r="I126" i="1" s="1"/>
  <c r="J127" i="1"/>
  <c r="J126" i="1" s="1"/>
  <c r="I132" i="1"/>
  <c r="I131" i="1" s="1"/>
  <c r="J132" i="1"/>
  <c r="J131" i="1" s="1"/>
  <c r="I135" i="1"/>
  <c r="I134" i="1" s="1"/>
  <c r="J135" i="1"/>
  <c r="J134" i="1" s="1"/>
  <c r="I142" i="1"/>
  <c r="I141" i="1" s="1"/>
  <c r="J142" i="1"/>
  <c r="J141" i="1" s="1"/>
  <c r="I147" i="1"/>
  <c r="I146" i="1" s="1"/>
  <c r="I145" i="1" s="1"/>
  <c r="I144" i="1" s="1"/>
  <c r="J147" i="1"/>
  <c r="J146" i="1" s="1"/>
  <c r="J145" i="1" s="1"/>
  <c r="J144" i="1" s="1"/>
  <c r="I154" i="1"/>
  <c r="I153" i="1" s="1"/>
  <c r="I150" i="1" s="1"/>
  <c r="J154" i="1"/>
  <c r="J153" i="1" s="1"/>
  <c r="J150" i="1" s="1"/>
  <c r="I161" i="1"/>
  <c r="I160" i="1" s="1"/>
  <c r="J161" i="1"/>
  <c r="J160" i="1" s="1"/>
  <c r="I167" i="1"/>
  <c r="I163" i="1" s="1"/>
  <c r="J167" i="1"/>
  <c r="J163" i="1" s="1"/>
  <c r="I168" i="1"/>
  <c r="J168" i="1"/>
  <c r="I17" i="1" l="1"/>
  <c r="J17" i="1"/>
  <c r="J69" i="1"/>
  <c r="J65" i="1" s="1"/>
  <c r="J26" i="1"/>
  <c r="J25" i="1" s="1"/>
  <c r="I69" i="1"/>
  <c r="I68" i="1" s="1"/>
  <c r="I67" i="1" s="1"/>
  <c r="I66" i="1" s="1"/>
  <c r="I26" i="1"/>
  <c r="I25" i="1" s="1"/>
  <c r="I75" i="1"/>
  <c r="I74" i="1" s="1"/>
  <c r="J121" i="1"/>
  <c r="J122" i="1" s="1"/>
  <c r="J108" i="1"/>
  <c r="J110" i="1"/>
  <c r="J109" i="1" s="1"/>
  <c r="J97" i="1"/>
  <c r="J96" i="1" s="1"/>
  <c r="J95" i="1" s="1"/>
  <c r="J84" i="1" s="1"/>
  <c r="J75" i="1"/>
  <c r="J74" i="1" s="1"/>
  <c r="J46" i="1"/>
  <c r="J45" i="1" s="1"/>
  <c r="J44" i="1" s="1"/>
  <c r="J157" i="1"/>
  <c r="J156" i="1" s="1"/>
  <c r="J159" i="1"/>
  <c r="J158" i="1" s="1"/>
  <c r="J138" i="1"/>
  <c r="J137" i="1" s="1"/>
  <c r="J140" i="1"/>
  <c r="J139" i="1" s="1"/>
  <c r="J120" i="1"/>
  <c r="J129" i="1"/>
  <c r="J130" i="1" s="1"/>
  <c r="J114" i="1"/>
  <c r="J116" i="1"/>
  <c r="J115" i="1" s="1"/>
  <c r="I157" i="1"/>
  <c r="I156" i="1" s="1"/>
  <c r="I159" i="1"/>
  <c r="I158" i="1" s="1"/>
  <c r="I166" i="1"/>
  <c r="I165" i="1" s="1"/>
  <c r="I164" i="1"/>
  <c r="I97" i="1"/>
  <c r="I96" i="1" s="1"/>
  <c r="I95" i="1" s="1"/>
  <c r="I84" i="1" s="1"/>
  <c r="J166" i="1"/>
  <c r="J165" i="1" s="1"/>
  <c r="J164" i="1"/>
  <c r="I138" i="1"/>
  <c r="I137" i="1" s="1"/>
  <c r="I140" i="1"/>
  <c r="I139" i="1" s="1"/>
  <c r="I120" i="1"/>
  <c r="I129" i="1"/>
  <c r="I130" i="1" s="1"/>
  <c r="I121" i="1"/>
  <c r="I122" i="1" s="1"/>
  <c r="I114" i="1"/>
  <c r="I116" i="1"/>
  <c r="I115" i="1" s="1"/>
  <c r="I108" i="1"/>
  <c r="I110" i="1"/>
  <c r="I109" i="1" s="1"/>
  <c r="I46" i="1"/>
  <c r="I45" i="1" s="1"/>
  <c r="I44" i="1" s="1"/>
  <c r="J107" i="1" l="1"/>
  <c r="J68" i="1"/>
  <c r="J67" i="1" s="1"/>
  <c r="J66" i="1" s="1"/>
  <c r="I65" i="1"/>
  <c r="I24" i="1"/>
  <c r="I23" i="1" s="1"/>
  <c r="I76" i="1"/>
  <c r="J24" i="1"/>
  <c r="J23" i="1" s="1"/>
  <c r="I77" i="1"/>
  <c r="I149" i="1"/>
  <c r="I151" i="1"/>
  <c r="I152" i="1"/>
  <c r="I107" i="1"/>
  <c r="J152" i="1"/>
  <c r="J149" i="1"/>
  <c r="J151" i="1"/>
  <c r="J76" i="1"/>
  <c r="J77" i="1"/>
  <c r="J16" i="1" l="1"/>
  <c r="I16" i="1"/>
  <c r="I171" i="1" s="1"/>
  <c r="I15" i="1" s="1"/>
  <c r="H63" i="1"/>
  <c r="H62" i="1" s="1"/>
  <c r="J171" i="1" l="1"/>
  <c r="J15" i="1" s="1"/>
  <c r="H102" i="1"/>
  <c r="H101" i="1" s="1"/>
  <c r="H112" i="1" l="1"/>
  <c r="H111" i="1" s="1"/>
  <c r="H110" i="1" s="1"/>
  <c r="H109" i="1" s="1"/>
  <c r="H108" i="1" l="1"/>
  <c r="H36" i="1"/>
  <c r="H58" i="1" l="1"/>
  <c r="H60" i="1" l="1"/>
  <c r="H59" i="1" s="1"/>
  <c r="H33" i="1" l="1"/>
  <c r="H127" i="1" l="1"/>
  <c r="H82" i="1" l="1"/>
  <c r="H79" i="1"/>
  <c r="H87" i="1" l="1"/>
  <c r="H86" i="1" s="1"/>
  <c r="H85" i="1" s="1"/>
  <c r="H161" i="1" l="1"/>
  <c r="H160" i="1" s="1"/>
  <c r="H157" i="1" l="1"/>
  <c r="H156" i="1" s="1"/>
  <c r="H159" i="1"/>
  <c r="H158" i="1" s="1"/>
  <c r="H147" i="1" l="1"/>
  <c r="H146" i="1" s="1"/>
  <c r="H145" i="1" l="1"/>
  <c r="H144" i="1" s="1"/>
  <c r="H154" i="1"/>
  <c r="H153" i="1" s="1"/>
  <c r="H151" i="1" s="1"/>
  <c r="H150" i="1" s="1"/>
  <c r="H51" i="1" l="1"/>
  <c r="H105" i="1" l="1"/>
  <c r="H104" i="1" s="1"/>
  <c r="H29" i="1"/>
  <c r="H57" i="1"/>
  <c r="H56" i="1" s="1"/>
  <c r="H118" i="1"/>
  <c r="H117" i="1" s="1"/>
  <c r="H114" i="1" s="1"/>
  <c r="H124" i="1"/>
  <c r="H123" i="1" s="1"/>
  <c r="H168" i="1"/>
  <c r="H142" i="1"/>
  <c r="H141" i="1" s="1"/>
  <c r="H138" i="1" s="1"/>
  <c r="H126" i="1"/>
  <c r="H135" i="1"/>
  <c r="H134" i="1" s="1"/>
  <c r="H132" i="1"/>
  <c r="H131" i="1" s="1"/>
  <c r="H70" i="1"/>
  <c r="H54" i="1"/>
  <c r="H53" i="1" s="1"/>
  <c r="H48" i="1"/>
  <c r="H47" i="1" s="1"/>
  <c r="H21" i="1"/>
  <c r="H20" i="1" s="1"/>
  <c r="H19" i="1" s="1"/>
  <c r="H18" i="1" s="1"/>
  <c r="H72" i="1"/>
  <c r="H99" i="1"/>
  <c r="H98" i="1" s="1"/>
  <c r="H97" i="1" s="1"/>
  <c r="H27" i="1"/>
  <c r="H35" i="1"/>
  <c r="H50" i="1"/>
  <c r="H78" i="1"/>
  <c r="H81" i="1"/>
  <c r="H41" i="1"/>
  <c r="H40" i="1"/>
  <c r="H39" i="1" s="1"/>
  <c r="H38" i="1" s="1"/>
  <c r="H167" i="1"/>
  <c r="H121" i="1" l="1"/>
  <c r="H164" i="1"/>
  <c r="H163" i="1" s="1"/>
  <c r="H46" i="1"/>
  <c r="H96" i="1"/>
  <c r="H149" i="1"/>
  <c r="H129" i="1"/>
  <c r="H130" i="1" s="1"/>
  <c r="H17" i="1"/>
  <c r="H116" i="1"/>
  <c r="H115" i="1" s="1"/>
  <c r="H137" i="1"/>
  <c r="H140" i="1"/>
  <c r="H139" i="1" s="1"/>
  <c r="H166" i="1"/>
  <c r="H165" i="1" s="1"/>
  <c r="H75" i="1"/>
  <c r="H74" i="1" s="1"/>
  <c r="H26" i="1"/>
  <c r="H25" i="1" s="1"/>
  <c r="H69" i="1"/>
  <c r="H24" i="1" l="1"/>
  <c r="H45" i="1"/>
  <c r="H44" i="1" s="1"/>
  <c r="H65" i="1"/>
  <c r="H68" i="1"/>
  <c r="H67" i="1" s="1"/>
  <c r="H66" i="1" s="1"/>
  <c r="H77" i="1"/>
  <c r="H76" i="1"/>
  <c r="H16" i="1" l="1"/>
  <c r="H23" i="1"/>
  <c r="H95" i="1"/>
  <c r="H84" i="1" s="1"/>
  <c r="H122" i="1" l="1"/>
  <c r="H120" i="1" s="1"/>
  <c r="H107" i="1" s="1"/>
  <c r="H171" i="1" s="1"/>
  <c r="H15" i="1" l="1"/>
</calcChain>
</file>

<file path=xl/sharedStrings.xml><?xml version="1.0" encoding="utf-8"?>
<sst xmlns="http://schemas.openxmlformats.org/spreadsheetml/2006/main" count="798" uniqueCount="333">
  <si>
    <t>Наименование главных распорядителей и наименование показателей бюджетной классификации</t>
  </si>
  <si>
    <t>2</t>
  </si>
  <si>
    <t>3</t>
  </si>
  <si>
    <t>4</t>
  </si>
  <si>
    <t>5</t>
  </si>
  <si>
    <t>6</t>
  </si>
  <si>
    <t>552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</si>
  <si>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</si>
  <si>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</si>
  <si>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</si>
  <si>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</si>
  <si>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</si>
  <si>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</si>
  <si>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</si>
  <si>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</si>
  <si>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</si>
  <si>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</si>
  <si>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</si>
  <si>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</si>
  <si>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</si>
  <si>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Мобилизационная 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</si>
  <si>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</si>
  <si>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</si>
  <si>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</si>
  <si>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</si>
  <si>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</si>
  <si>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</si>
  <si>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</si>
  <si>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</si>
  <si>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</si>
  <si>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</si>
  <si>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</si>
  <si>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Содержание уличного освещения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</si>
  <si>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</si>
  <si>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</si>
  <si>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</si>
  <si>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</si>
  <si>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</si>
  <si>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</si>
  <si>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</si>
  <si>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</si>
  <si>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</si>
  <si>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</si>
  <si>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КВСР</t>
  </si>
  <si>
    <t>870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</si>
  <si>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</si>
  <si>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</si>
  <si>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</si>
  <si>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</si>
  <si>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</si>
  <si>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</si>
  <si>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540</t>
  </si>
  <si>
    <t>Иные межбюджетные трансферты</t>
  </si>
  <si>
    <t>Содержание автомобильных дорог за счет местного бюджета</t>
  </si>
  <si>
    <t xml:space="preserve"> Реализация государственных функций, связанных с общегосударственным управлением (членские взносы) </t>
  </si>
  <si>
    <t>(тыс.рублей)</t>
  </si>
  <si>
    <t>№ строки</t>
  </si>
  <si>
    <t>Администрация поселка  Большая Ирба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</si>
  <si>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</si>
  <si>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</si>
  <si>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</si>
  <si>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</si>
  <si>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</si>
  <si>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</si>
  <si>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</si>
  <si>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</si>
  <si>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</si>
  <si>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</si>
  <si>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 налогов, сборов и иных платежей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</si>
  <si>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</si>
  <si>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</si>
  <si>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</si>
  <si>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</si>
  <si>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ЗДРАВООХРАНЕНИЕ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</si>
  <si>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</si>
  <si>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</si>
  <si>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</si>
  <si>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</si>
  <si>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</si>
  <si>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0220080810</t>
  </si>
  <si>
    <t>0210080640</t>
  </si>
  <si>
    <t>0110081160</t>
  </si>
  <si>
    <t>0110081150</t>
  </si>
  <si>
    <t>0130081130</t>
  </si>
  <si>
    <t>0130081030</t>
  </si>
  <si>
    <t>0110080250</t>
  </si>
  <si>
    <t>011080250</t>
  </si>
  <si>
    <t>0160082030</t>
  </si>
  <si>
    <t>0160081020</t>
  </si>
  <si>
    <t>0150082060</t>
  </si>
  <si>
    <t>0150082050</t>
  </si>
  <si>
    <t>9020051180</t>
  </si>
  <si>
    <t>9010080230</t>
  </si>
  <si>
    <t>9010080220</t>
  </si>
  <si>
    <t>9010075140</t>
  </si>
  <si>
    <t>9010080110</t>
  </si>
  <si>
    <t>9010080210</t>
  </si>
  <si>
    <t>9010080240</t>
  </si>
  <si>
    <t>9010080250</t>
  </si>
  <si>
    <t>9010080860</t>
  </si>
  <si>
    <t>Мероприятия в области физической культуры  и спорта</t>
  </si>
  <si>
    <t>Мероприятия антикоррупционного направления</t>
  </si>
  <si>
    <t xml:space="preserve">Прочие мероприятия по благоустройству </t>
  </si>
  <si>
    <t xml:space="preserve">Организация и содержание мест захоронения </t>
  </si>
  <si>
    <t xml:space="preserve">Резервный фонд </t>
  </si>
  <si>
    <t xml:space="preserve">Мероприятия в области коммунального хозяйства  </t>
  </si>
  <si>
    <t xml:space="preserve">Культурно-массовые мероприятия </t>
  </si>
  <si>
    <t>Другие вопросы в области  физической культуры  и спорта</t>
  </si>
  <si>
    <t xml:space="preserve">Профилактика терроризма и экстремизма  </t>
  </si>
  <si>
    <t>830</t>
  </si>
  <si>
    <t>Исполнение судебных актов</t>
  </si>
  <si>
    <t>0110085550</t>
  </si>
  <si>
    <t>9080080620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</si>
  <si>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</si>
  <si>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1000</t>
  </si>
  <si>
    <t>1001</t>
  </si>
  <si>
    <t>310</t>
  </si>
  <si>
    <t>300</t>
  </si>
  <si>
    <t>9100081110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</si>
  <si>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</si>
  <si>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</si>
  <si>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</si>
  <si>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0406</t>
  </si>
  <si>
    <t>Водное хозяйство</t>
  </si>
  <si>
    <t>Мероприятия по содержанию объектов</t>
  </si>
  <si>
    <t>0110083010</t>
  </si>
  <si>
    <t>Пенсионное обеспечение</t>
  </si>
  <si>
    <t>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</si>
  <si>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</si>
  <si>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</si>
  <si>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</si>
  <si>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</si>
  <si>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</si>
  <si>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</si>
  <si>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</si>
  <si>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</si>
  <si>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</si>
  <si>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</si>
  <si>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</si>
  <si>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</si>
  <si>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</si>
  <si>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</si>
  <si>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</si>
  <si>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</si>
  <si>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</si>
  <si>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</si>
  <si>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</si>
  <si>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</si>
  <si>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</si>
  <si>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</si>
  <si>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</si>
  <si>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</si>
  <si>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</si>
  <si>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</si>
  <si>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</si>
  <si>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</si>
  <si>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</si>
  <si>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</si>
  <si>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</si>
  <si>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</si>
  <si>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</si>
  <si>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</si>
  <si>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</si>
  <si>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9010000000</t>
  </si>
  <si>
    <t>Расходы непрограммного направления</t>
  </si>
  <si>
    <t>Непрограммные расходы в сфере общегосударственных расходов</t>
  </si>
  <si>
    <t>9020000000</t>
  </si>
  <si>
    <t>9100000000</t>
  </si>
  <si>
    <t>Непрограммные расходы в сфере национальной обороны</t>
  </si>
  <si>
    <t>Непрограммные расходы в сфере пенсионного обеспечения</t>
  </si>
  <si>
    <t xml:space="preserve">Осуществление  первичного воинского учёта на территориях, где отсутствуют военные комиссариаты  </t>
  </si>
  <si>
    <t>9080000000</t>
  </si>
  <si>
    <t>Непрограммные расходы в сфере культуры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</si>
  <si>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</si>
  <si>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благоустройства  на территории поселка 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</si>
  <si>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</si>
  <si>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"Профилактика терроризма и экстремизма и коррупции в муниципальном образовании поселок Большая Ирба"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</si>
  <si>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</si>
  <si>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</si>
  <si>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</si>
  <si>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</si>
  <si>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0220000000</t>
  </si>
  <si>
    <t>0210000000</t>
  </si>
  <si>
    <t>0160000000</t>
  </si>
  <si>
    <t>0150000000</t>
  </si>
  <si>
    <t>0100000000</t>
  </si>
  <si>
    <t>0110000000</t>
  </si>
  <si>
    <t>0200000000</t>
  </si>
  <si>
    <t>Организация и проведение дератизации за счет средств местного бюджета</t>
  </si>
  <si>
    <t>29</t>
  </si>
  <si>
    <t>30</t>
  </si>
  <si>
    <t>Целевая статья</t>
  </si>
  <si>
    <t>Вид расходов</t>
  </si>
  <si>
    <t>Раздел-подраздел</t>
  </si>
  <si>
    <t>Закупка товаров, работ и услуг для обеспечения государственных (муниципальных) нужд</t>
  </si>
  <si>
    <t>Центральный аппарат</t>
  </si>
  <si>
    <t>Центральный аппарат  (финансирование по новой системе оплаты труда)</t>
  </si>
  <si>
    <t>80</t>
  </si>
  <si>
    <t>81</t>
  </si>
  <si>
    <t>82</t>
  </si>
  <si>
    <t>83</t>
  </si>
  <si>
    <t>84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</si>
  <si>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</si>
  <si>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0130000000</t>
  </si>
  <si>
    <t>72</t>
  </si>
  <si>
    <t>73</t>
  </si>
  <si>
    <t>74</t>
  </si>
  <si>
    <r>
      <t>Реализац</t>
    </r>
    <r>
      <rPr>
        <sz val="12"/>
        <color theme="1"/>
        <rFont val="Times New Roman"/>
        <family val="1"/>
        <charset val="204"/>
      </rPr>
      <t xml:space="preserve">ия государственных функций, связанных с общегосударственным управлением </t>
    </r>
    <r>
      <rPr>
        <sz val="12"/>
        <color indexed="8"/>
        <rFont val="Times New Roman"/>
        <family val="1"/>
        <charset val="204"/>
      </rPr>
      <t>(софинансирование программ, грантов, прочие услуги)</t>
    </r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</si>
  <si>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</si>
  <si>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</si>
  <si>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</si>
  <si>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</si>
  <si>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</si>
  <si>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</si>
  <si>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</si>
  <si>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</si>
  <si>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</si>
  <si>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</si>
  <si>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</si>
  <si>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</si>
  <si>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</si>
  <si>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</si>
  <si>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</si>
  <si>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</si>
  <si>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</si>
  <si>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</si>
  <si>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63</t>
  </si>
  <si>
    <t>64</t>
  </si>
  <si>
    <t>65</t>
  </si>
  <si>
    <t>66</t>
  </si>
  <si>
    <t>67</t>
  </si>
  <si>
    <t>Жилищнное хозяйство</t>
  </si>
  <si>
    <t>0501</t>
  </si>
  <si>
    <t xml:space="preserve">Мероприятия в области жилищного хозяйства  </t>
  </si>
  <si>
    <t>0110085030</t>
  </si>
  <si>
    <t>0160081021</t>
  </si>
  <si>
    <t>Содержание автомобильных дорог за счет  муниципального дорожного фонда поселения</t>
  </si>
  <si>
    <t>Приложение №  5</t>
  </si>
  <si>
    <t>Осуществление полномочий контрольно-счетных органов поселений по внешнему муниципальному финансовому контроля</t>
  </si>
  <si>
    <t>9010083070</t>
  </si>
  <si>
    <t>Сумма на 2024 год</t>
  </si>
  <si>
    <t>Сумма на 2025 год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</si>
  <si>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</si>
  <si>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</si>
  <si>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</si>
  <si>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>57</t>
  </si>
  <si>
    <t>58</t>
  </si>
  <si>
    <t>59</t>
  </si>
  <si>
    <t>60</t>
  </si>
  <si>
    <t>61</t>
  </si>
  <si>
    <t>62</t>
  </si>
  <si>
    <t>85</t>
  </si>
  <si>
    <t>86</t>
  </si>
  <si>
    <t>87</t>
  </si>
  <si>
    <t>88</t>
  </si>
  <si>
    <t>89</t>
  </si>
  <si>
    <t xml:space="preserve">Условно утвержденные расходы </t>
  </si>
  <si>
    <t>11</t>
  </si>
  <si>
    <t>12</t>
  </si>
  <si>
    <t>13</t>
  </si>
  <si>
    <t>90</t>
  </si>
  <si>
    <t>91</t>
  </si>
  <si>
    <t>92</t>
  </si>
  <si>
    <t>93</t>
  </si>
  <si>
    <t>101</t>
  </si>
  <si>
    <t>102</t>
  </si>
  <si>
    <t>103</t>
  </si>
  <si>
    <t>104</t>
  </si>
  <si>
    <t>от .2023 №   р</t>
  </si>
  <si>
    <t xml:space="preserve"> на 2024 год и плановый период 2025-2026 годов"
</t>
  </si>
  <si>
    <t>ВЕДОМСТВЕННАЯ СТРУКТУРА  РАСХОДОВ МЕСТНОГО БЮДЖЕТА НА 2024 ГОД И ПЛАНОВЫЙ ПЕРИОД 2025- 2026 ГОДОВ</t>
  </si>
  <si>
    <t>Сумма на 2026 год</t>
  </si>
  <si>
    <t>94</t>
  </si>
  <si>
    <t>95</t>
  </si>
  <si>
    <t>96</t>
  </si>
  <si>
    <t>97</t>
  </si>
  <si>
    <t>98</t>
  </si>
  <si>
    <t>99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</si>
  <si>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</si>
  <si>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</si>
  <si>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</si>
  <si>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</si>
  <si>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</si>
  <si>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</si>
  <si>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</si>
  <si>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</si>
  <si>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</si>
  <si>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</si>
  <si>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</si>
  <si>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</si>
  <si>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</si>
  <si>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</si>
  <si>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</si>
  <si>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</si>
  <si>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</si>
  <si>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</si>
  <si>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</si>
  <si>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</si>
  <si>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</si>
  <si>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</si>
  <si>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</si>
  <si>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</si>
  <si>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</si>
  <si>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</si>
  <si>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</si>
  <si>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</si>
  <si>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</si>
  <si>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</si>
  <si>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</si>
  <si>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</si>
  <si>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</si>
  <si>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</si>
  <si>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</si>
  <si>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</si>
  <si>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</si>
  <si>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</si>
  <si>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</si>
  <si>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</si>
  <si>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</si>
  <si>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</si>
  <si>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</si>
  <si>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 xml:space="preserve">Сельское хозяйство и рыболовство
</t>
  </si>
  <si>
    <t>0405</t>
  </si>
  <si>
    <t>0110080870</t>
  </si>
  <si>
    <t>Мероприятия по уничтожению сорняков дикорастущей конопли</t>
  </si>
  <si>
    <t>149</t>
  </si>
  <si>
    <t>150</t>
  </si>
  <si>
    <t>151</t>
  </si>
  <si>
    <t>152</t>
  </si>
  <si>
    <t>153</t>
  </si>
  <si>
    <t>154</t>
  </si>
  <si>
    <t>155</t>
  </si>
  <si>
    <t xml:space="preserve">к проекту решения Большеирбинского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</si>
</sst>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0000"/>
    <numFmt numFmtId="167" formatCode="#,##0.00000"/>
    <numFmt numFmtId="168" formatCode="0.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47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9" applyNumberFormat="0" applyAlignment="0" applyProtection="0"/>
    <xf numFmtId="0" fontId="18" fillId="29" borderId="10" applyNumberFormat="0" applyAlignment="0" applyProtection="0"/>
    <xf numFmtId="0" fontId="19" fillId="29" borderId="9" applyNumberFormat="0" applyAlignment="0" applyProtection="0"/>
    <xf numFmtId="0" fontId="20" fillId="0" borderId="7" applyNumberFormat="0" applyFill="0" applyAlignment="0" applyProtection="0"/>
    <xf numFmtId="0" fontId="21" fillId="0" borderId="15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30" borderId="12" applyNumberFormat="0" applyAlignment="0" applyProtection="0"/>
    <xf numFmtId="0" fontId="25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14" fillId="0" borderId="0"/>
    <xf numFmtId="0" fontId="27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3" borderId="13" applyNumberFormat="0" applyFont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</cellStyleXfs>
  <cellXfs count="58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 applyAlignment="1">
      <alignment horizontal="right" vertical="center" wrapText="1"/>
    </xf>
    <xf numFmtId="0" fontId="0" fillId="0" borderId="0" xfId="0" applyBorder="1"/>
    <xf numFmtId="0" fontId="7" fillId="0" borderId="0" xfId="1" applyFont="1" applyAlignment="1">
      <alignment horizontal="right"/>
    </xf>
    <xf numFmtId="49" fontId="4" fillId="0" borderId="1" xfId="0" applyNumberFormat="1" applyFont="1" applyBorder="1" applyAlignment="1">
      <alignment horizontal="center" vertical="top"/>
    </xf>
    <xf numFmtId="166" fontId="0" fillId="0" borderId="0" xfId="0" applyNumberFormat="1"/>
    <xf numFmtId="49" fontId="4" fillId="2" borderId="1" xfId="0" applyNumberFormat="1" applyFont="1" applyFill="1" applyBorder="1" applyAlignment="1">
      <alignment horizontal="center" vertical="top"/>
    </xf>
    <xf numFmtId="4" fontId="0" fillId="0" borderId="1" xfId="0" applyNumberFormat="1" applyBorder="1"/>
    <xf numFmtId="4" fontId="2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/>
    <xf numFmtId="49" fontId="0" fillId="0" borderId="1" xfId="0" applyNumberFormat="1" applyBorder="1"/>
    <xf numFmtId="0" fontId="7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9" fillId="0" borderId="1" xfId="0" applyNumberFormat="1" applyFont="1" applyBorder="1" applyAlignment="1">
      <alignment vertical="top" wrapText="1"/>
    </xf>
    <xf numFmtId="164" fontId="4" fillId="0" borderId="1" xfId="2" applyFont="1" applyBorder="1" applyAlignment="1">
      <alignment wrapText="1"/>
    </xf>
    <xf numFmtId="49" fontId="4" fillId="0" borderId="4" xfId="2" applyNumberFormat="1" applyFont="1" applyBorder="1" applyAlignment="1">
      <alignment horizontal="center" vertical="top"/>
    </xf>
    <xf numFmtId="4" fontId="4" fillId="0" borderId="1" xfId="2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7" fontId="0" fillId="0" borderId="0" xfId="0" applyNumberFormat="1"/>
    <xf numFmtId="49" fontId="4" fillId="2" borderId="0" xfId="0" applyNumberFormat="1" applyFont="1" applyFill="1" applyBorder="1" applyAlignment="1">
      <alignment horizontal="center" vertical="top"/>
    </xf>
    <xf numFmtId="168" fontId="0" fillId="0" borderId="0" xfId="0" applyNumberFormat="1"/>
    <xf numFmtId="2" fontId="4" fillId="0" borderId="1" xfId="2" applyNumberFormat="1" applyFont="1" applyBorder="1" applyAlignment="1">
      <alignment horizontal="right" vertical="top"/>
    </xf>
    <xf numFmtId="2" fontId="4" fillId="2" borderId="1" xfId="2" applyNumberFormat="1" applyFont="1" applyFill="1" applyBorder="1" applyAlignment="1">
      <alignment horizontal="right" vertical="top"/>
    </xf>
    <xf numFmtId="2" fontId="4" fillId="3" borderId="1" xfId="2" applyNumberFormat="1" applyFont="1" applyFill="1" applyBorder="1" applyAlignment="1">
      <alignment horizontal="right" vertical="top"/>
    </xf>
    <xf numFmtId="0" fontId="10" fillId="0" borderId="0" xfId="1" applyFont="1" applyFill="1" applyAlignment="1">
      <alignment horizontal="right"/>
    </xf>
    <xf numFmtId="0" fontId="2" fillId="0" borderId="0" xfId="1" applyFont="1" applyFill="1" applyAlignment="1"/>
    <xf numFmtId="0" fontId="10" fillId="0" borderId="0" xfId="0" applyFont="1"/>
    <xf numFmtId="0" fontId="12" fillId="0" borderId="0" xfId="3" applyFont="1" applyAlignment="1" applyProtection="1">
      <alignment vertical="top" wrapText="1"/>
      <protection locked="0"/>
    </xf>
    <xf numFmtId="166" fontId="3" fillId="0" borderId="0" xfId="0" applyNumberFormat="1" applyFont="1" applyFill="1" applyBorder="1" applyAlignment="1">
      <alignment vertical="top"/>
    </xf>
    <xf numFmtId="4" fontId="4" fillId="0" borderId="1" xfId="2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 vertical="top" wrapText="1"/>
    </xf>
    <xf numFmtId="4" fontId="4" fillId="0" borderId="1" xfId="0" applyNumberFormat="1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2 2" xfId="40"/>
    <cellStyle name="Обычный 3" xfId="4"/>
    <cellStyle name="Обычный_Лист1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Финансовый" xfId="2" builtinId="3"/>
    <cellStyle name="Хороши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8"/>
  <sheetViews>
    <sheetView tabSelected="1" topLeftCell="A162" workbookViewId="0">
      <selection activeCell="H172" sqref="H172:K175"/>
    </sheetView>
  </sheetViews>
  <sheetFormatPr defaultRowHeight="15" x14ac:dyDescent="0.25"/>
  <cols>
    <col min="2" max="2" width="14" bestFit="1" customWidth="1"/>
    <col min="3" max="3" width="47.7109375" customWidth="1"/>
    <col min="4" max="4" width="10.140625" customWidth="1"/>
    <col min="5" max="5" width="10.7109375" customWidth="1"/>
    <col min="6" max="6" width="13" customWidth="1"/>
    <col min="7" max="7" width="9.7109375" customWidth="1"/>
    <col min="8" max="8" width="13.85546875" customWidth="1"/>
    <col min="9" max="9" width="13.5703125" customWidth="1"/>
    <col min="10" max="10" width="12.85546875" customWidth="1"/>
  </cols>
  <sheetData>
    <row r="1" spans="2:10" ht="18.75" x14ac:dyDescent="0.3">
      <c r="J1" s="37" t="s">
        <v>237</v>
      </c>
    </row>
    <row r="2" spans="2:10" ht="18.75" x14ac:dyDescent="0.3">
      <c r="I2" s="39"/>
      <c r="J2" s="37" t="s">
        <v>332</v>
      </c>
    </row>
    <row r="3" spans="2:10" ht="18.75" x14ac:dyDescent="0.3">
      <c r="I3" s="39"/>
      <c r="J3" s="37" t="s">
        <v>242</v>
      </c>
    </row>
    <row r="4" spans="2:10" ht="18.75" x14ac:dyDescent="0.3">
      <c r="I4" s="39"/>
      <c r="J4" s="37" t="s">
        <v>268</v>
      </c>
    </row>
    <row r="5" spans="2:10" ht="18.75" x14ac:dyDescent="0.3">
      <c r="J5" s="37" t="s">
        <v>243</v>
      </c>
    </row>
    <row r="6" spans="2:10" ht="18.75" x14ac:dyDescent="0.3">
      <c r="G6" s="40"/>
      <c r="H6" s="43" t="s">
        <v>244</v>
      </c>
      <c r="I6" s="43"/>
      <c r="J6" s="43"/>
    </row>
    <row r="7" spans="2:10" ht="18.75" x14ac:dyDescent="0.25">
      <c r="F7" s="44" t="s">
        <v>269</v>
      </c>
      <c r="G7" s="44"/>
      <c r="H7" s="44"/>
      <c r="I7" s="44"/>
      <c r="J7" s="44"/>
    </row>
    <row r="8" spans="2:10" ht="14.1" customHeight="1" x14ac:dyDescent="0.25">
      <c r="C8" s="1"/>
      <c r="D8" s="1"/>
      <c r="E8" s="1"/>
      <c r="F8" s="1"/>
      <c r="G8" s="1"/>
      <c r="H8" s="2"/>
    </row>
    <row r="9" spans="2:10" ht="15.95" customHeight="1" x14ac:dyDescent="0.25">
      <c r="C9" s="38" t="s">
        <v>270</v>
      </c>
      <c r="D9" s="38"/>
      <c r="E9" s="38"/>
      <c r="F9" s="38"/>
      <c r="G9" s="38"/>
      <c r="H9" s="38"/>
    </row>
    <row r="10" spans="2:10" ht="15.95" customHeight="1" x14ac:dyDescent="0.25">
      <c r="C10" s="57"/>
      <c r="D10" s="57"/>
      <c r="E10" s="57"/>
      <c r="F10" s="57"/>
      <c r="G10" s="57"/>
      <c r="H10" s="57"/>
    </row>
    <row r="11" spans="2:10" ht="18" customHeight="1" x14ac:dyDescent="0.25">
      <c r="C11" s="1"/>
      <c r="D11" s="1"/>
      <c r="E11" s="1"/>
      <c r="F11" s="1"/>
      <c r="G11" s="1"/>
      <c r="J11" s="4" t="s">
        <v>55</v>
      </c>
    </row>
    <row r="12" spans="2:10" ht="18" customHeight="1" x14ac:dyDescent="0.25">
      <c r="B12" s="48" t="s">
        <v>56</v>
      </c>
      <c r="C12" s="55" t="s">
        <v>0</v>
      </c>
      <c r="D12" s="46" t="s">
        <v>43</v>
      </c>
      <c r="E12" s="47" t="s">
        <v>193</v>
      </c>
      <c r="F12" s="47" t="s">
        <v>191</v>
      </c>
      <c r="G12" s="47" t="s">
        <v>192</v>
      </c>
      <c r="H12" s="53" t="s">
        <v>240</v>
      </c>
      <c r="I12" s="53" t="s">
        <v>241</v>
      </c>
      <c r="J12" s="53" t="s">
        <v>271</v>
      </c>
    </row>
    <row r="13" spans="2:10" ht="81.95" customHeight="1" x14ac:dyDescent="0.25">
      <c r="B13" s="49"/>
      <c r="C13" s="56"/>
      <c r="D13" s="46"/>
      <c r="E13" s="47"/>
      <c r="F13" s="47"/>
      <c r="G13" s="47"/>
      <c r="H13" s="54"/>
      <c r="I13" s="54"/>
      <c r="J13" s="54"/>
    </row>
    <row r="14" spans="2:10" ht="15.95" customHeight="1" x14ac:dyDescent="0.25">
      <c r="B14" s="8"/>
      <c r="C14" s="9" t="s">
        <v>49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127</v>
      </c>
      <c r="J14" s="9" t="s">
        <v>208</v>
      </c>
    </row>
    <row r="15" spans="2:10" ht="15.75" x14ac:dyDescent="0.25">
      <c r="B15" s="10"/>
      <c r="C15" s="11" t="s">
        <v>57</v>
      </c>
      <c r="D15" s="21" t="s">
        <v>6</v>
      </c>
      <c r="E15" s="5" t="s">
        <v>7</v>
      </c>
      <c r="F15" s="5" t="s">
        <v>7</v>
      </c>
      <c r="G15" s="12" t="s">
        <v>7</v>
      </c>
      <c r="H15" s="34">
        <f>H171</f>
        <v>24664.059999999998</v>
      </c>
      <c r="I15" s="34">
        <f t="shared" ref="I15:J15" si="0">I171</f>
        <v>21000.240000000002</v>
      </c>
      <c r="J15" s="34">
        <f t="shared" si="0"/>
        <v>20528.34</v>
      </c>
    </row>
    <row r="16" spans="2:10" ht="15.75" x14ac:dyDescent="0.25">
      <c r="B16" s="29">
        <v>1</v>
      </c>
      <c r="C16" s="11" t="s">
        <v>78</v>
      </c>
      <c r="D16" s="21" t="s">
        <v>6</v>
      </c>
      <c r="E16" s="5" t="s">
        <v>8</v>
      </c>
      <c r="F16" s="5" t="s">
        <v>7</v>
      </c>
      <c r="G16" s="12" t="s">
        <v>7</v>
      </c>
      <c r="H16" s="34">
        <f>H17+H25+H40+H46</f>
        <v>9662.3599999999988</v>
      </c>
      <c r="I16" s="34">
        <f>I17+I25+I40+I46</f>
        <v>9168.59</v>
      </c>
      <c r="J16" s="34">
        <f>J17+J25+J40+J46</f>
        <v>9168.59</v>
      </c>
    </row>
    <row r="17" spans="2:10" ht="47.25" x14ac:dyDescent="0.25">
      <c r="B17" s="29">
        <v>2</v>
      </c>
      <c r="C17" s="11" t="s">
        <v>9</v>
      </c>
      <c r="D17" s="21" t="s">
        <v>6</v>
      </c>
      <c r="E17" s="5" t="s">
        <v>10</v>
      </c>
      <c r="F17" s="5" t="s">
        <v>7</v>
      </c>
      <c r="G17" s="12" t="s">
        <v>7</v>
      </c>
      <c r="H17" s="34">
        <f>H18</f>
        <v>1090.29</v>
      </c>
      <c r="I17" s="34">
        <f t="shared" ref="I17:J21" si="1">I18</f>
        <v>1090.29</v>
      </c>
      <c r="J17" s="34">
        <f t="shared" si="1"/>
        <v>1090.29</v>
      </c>
    </row>
    <row r="18" spans="2:10" ht="15.75" x14ac:dyDescent="0.25">
      <c r="B18" s="29" t="s">
        <v>2</v>
      </c>
      <c r="C18" s="11" t="s">
        <v>164</v>
      </c>
      <c r="D18" s="21" t="s">
        <v>6</v>
      </c>
      <c r="E18" s="5" t="s">
        <v>10</v>
      </c>
      <c r="F18" s="5">
        <v>9000000000</v>
      </c>
      <c r="G18" s="12"/>
      <c r="H18" s="34">
        <f>H19</f>
        <v>1090.29</v>
      </c>
      <c r="I18" s="34">
        <f t="shared" si="1"/>
        <v>1090.29</v>
      </c>
      <c r="J18" s="34">
        <f t="shared" si="1"/>
        <v>1090.29</v>
      </c>
    </row>
    <row r="19" spans="2:10" ht="31.5" x14ac:dyDescent="0.25">
      <c r="B19" s="29" t="s">
        <v>3</v>
      </c>
      <c r="C19" s="11" t="s">
        <v>165</v>
      </c>
      <c r="D19" s="21" t="s">
        <v>6</v>
      </c>
      <c r="E19" s="5" t="s">
        <v>10</v>
      </c>
      <c r="F19" s="5" t="s">
        <v>163</v>
      </c>
      <c r="G19" s="12"/>
      <c r="H19" s="34">
        <f>H20</f>
        <v>1090.29</v>
      </c>
      <c r="I19" s="34">
        <f>I20</f>
        <v>1090.29</v>
      </c>
      <c r="J19" s="34">
        <f>J20</f>
        <v>1090.29</v>
      </c>
    </row>
    <row r="20" spans="2:10" ht="15.75" x14ac:dyDescent="0.25">
      <c r="B20" s="29" t="s">
        <v>208</v>
      </c>
      <c r="C20" s="11" t="s">
        <v>11</v>
      </c>
      <c r="D20" s="21" t="s">
        <v>6</v>
      </c>
      <c r="E20" s="5" t="s">
        <v>10</v>
      </c>
      <c r="F20" s="5" t="s">
        <v>98</v>
      </c>
      <c r="G20" s="12" t="s">
        <v>7</v>
      </c>
      <c r="H20" s="34">
        <f>H21</f>
        <v>1090.29</v>
      </c>
      <c r="I20" s="34">
        <f t="shared" si="1"/>
        <v>1090.29</v>
      </c>
      <c r="J20" s="34">
        <f t="shared" si="1"/>
        <v>1090.29</v>
      </c>
    </row>
    <row r="21" spans="2:10" ht="94.5" x14ac:dyDescent="0.25">
      <c r="B21" s="29" t="s">
        <v>209</v>
      </c>
      <c r="C21" s="11" t="s">
        <v>71</v>
      </c>
      <c r="D21" s="21">
        <v>552</v>
      </c>
      <c r="E21" s="5" t="s">
        <v>10</v>
      </c>
      <c r="F21" s="7" t="s">
        <v>98</v>
      </c>
      <c r="G21" s="12" t="s">
        <v>58</v>
      </c>
      <c r="H21" s="34">
        <f>H22</f>
        <v>1090.29</v>
      </c>
      <c r="I21" s="34">
        <f t="shared" si="1"/>
        <v>1090.29</v>
      </c>
      <c r="J21" s="34">
        <f t="shared" si="1"/>
        <v>1090.29</v>
      </c>
    </row>
    <row r="22" spans="2:10" ht="31.5" x14ac:dyDescent="0.25">
      <c r="B22" s="29" t="s">
        <v>210</v>
      </c>
      <c r="C22" s="11" t="s">
        <v>60</v>
      </c>
      <c r="D22" s="21">
        <v>552</v>
      </c>
      <c r="E22" s="5" t="s">
        <v>10</v>
      </c>
      <c r="F22" s="5" t="s">
        <v>98</v>
      </c>
      <c r="G22" s="12" t="s">
        <v>59</v>
      </c>
      <c r="H22" s="34">
        <f>1090.29</f>
        <v>1090.29</v>
      </c>
      <c r="I22" s="34">
        <v>1090.29</v>
      </c>
      <c r="J22" s="34">
        <v>1090.29</v>
      </c>
    </row>
    <row r="23" spans="2:10" ht="70.5" customHeight="1" x14ac:dyDescent="0.25">
      <c r="B23" s="29" t="s">
        <v>257</v>
      </c>
      <c r="C23" s="11" t="s">
        <v>12</v>
      </c>
      <c r="D23" s="21" t="s">
        <v>6</v>
      </c>
      <c r="E23" s="5" t="s">
        <v>13</v>
      </c>
      <c r="G23" s="12"/>
      <c r="H23" s="34">
        <f>H24</f>
        <v>7007.5599999999995</v>
      </c>
      <c r="I23" s="34">
        <f t="shared" ref="I23:J24" si="2">I24</f>
        <v>6759.2999999999993</v>
      </c>
      <c r="J23" s="34">
        <f t="shared" si="2"/>
        <v>6759.2999999999993</v>
      </c>
    </row>
    <row r="24" spans="2:10" ht="15.75" x14ac:dyDescent="0.25">
      <c r="B24" s="29" t="s">
        <v>258</v>
      </c>
      <c r="C24" s="11" t="s">
        <v>164</v>
      </c>
      <c r="D24" s="21" t="s">
        <v>6</v>
      </c>
      <c r="E24" s="5" t="s">
        <v>13</v>
      </c>
      <c r="F24" s="5">
        <v>9000000000</v>
      </c>
      <c r="G24" s="12"/>
      <c r="H24" s="34">
        <f>H25</f>
        <v>7007.5599999999995</v>
      </c>
      <c r="I24" s="34">
        <f t="shared" si="2"/>
        <v>6759.2999999999993</v>
      </c>
      <c r="J24" s="34">
        <f t="shared" si="2"/>
        <v>6759.2999999999993</v>
      </c>
    </row>
    <row r="25" spans="2:10" ht="31.5" x14ac:dyDescent="0.25">
      <c r="B25" s="29" t="s">
        <v>259</v>
      </c>
      <c r="C25" s="11" t="s">
        <v>165</v>
      </c>
      <c r="D25" s="21" t="s">
        <v>6</v>
      </c>
      <c r="E25" s="5" t="s">
        <v>13</v>
      </c>
      <c r="F25" s="5" t="s">
        <v>163</v>
      </c>
      <c r="G25" s="12" t="s">
        <v>7</v>
      </c>
      <c r="H25" s="34">
        <f>H26+H35</f>
        <v>7007.5599999999995</v>
      </c>
      <c r="I25" s="34">
        <f t="shared" ref="I25:J25" si="3">I26+I35</f>
        <v>6759.2999999999993</v>
      </c>
      <c r="J25" s="34">
        <f t="shared" si="3"/>
        <v>6759.2999999999993</v>
      </c>
    </row>
    <row r="26" spans="2:10" ht="15.75" x14ac:dyDescent="0.25">
      <c r="B26" s="29" t="s">
        <v>211</v>
      </c>
      <c r="C26" s="11" t="s">
        <v>195</v>
      </c>
      <c r="D26" s="21" t="s">
        <v>6</v>
      </c>
      <c r="E26" s="5" t="s">
        <v>13</v>
      </c>
      <c r="F26" s="5" t="s">
        <v>96</v>
      </c>
      <c r="G26" s="12" t="s">
        <v>7</v>
      </c>
      <c r="H26" s="34">
        <f>H27+H29+H33+H31</f>
        <v>5687.96</v>
      </c>
      <c r="I26" s="34">
        <f t="shared" ref="I26:J26" si="4">I27+I29+I33+I31</f>
        <v>5439.7</v>
      </c>
      <c r="J26" s="34">
        <f t="shared" si="4"/>
        <v>5439.7</v>
      </c>
    </row>
    <row r="27" spans="2:10" ht="94.5" x14ac:dyDescent="0.25">
      <c r="B27" s="29" t="s">
        <v>212</v>
      </c>
      <c r="C27" s="11" t="s">
        <v>71</v>
      </c>
      <c r="D27" s="21">
        <v>552</v>
      </c>
      <c r="E27" s="5" t="s">
        <v>13</v>
      </c>
      <c r="F27" s="5" t="s">
        <v>96</v>
      </c>
      <c r="G27" s="12" t="s">
        <v>58</v>
      </c>
      <c r="H27" s="34">
        <f>H28</f>
        <v>4552.3</v>
      </c>
      <c r="I27" s="34">
        <f t="shared" ref="I27:J27" si="5">I28</f>
        <v>4541.7</v>
      </c>
      <c r="J27" s="34">
        <f t="shared" si="5"/>
        <v>4541.7</v>
      </c>
    </row>
    <row r="28" spans="2:10" ht="31.5" x14ac:dyDescent="0.25">
      <c r="B28" s="29" t="s">
        <v>213</v>
      </c>
      <c r="C28" s="11" t="s">
        <v>60</v>
      </c>
      <c r="D28" s="21">
        <v>552</v>
      </c>
      <c r="E28" s="5" t="s">
        <v>13</v>
      </c>
      <c r="F28" s="5" t="s">
        <v>96</v>
      </c>
      <c r="G28" s="12" t="s">
        <v>59</v>
      </c>
      <c r="H28" s="34">
        <f>3466+1046.7+20+19.6</f>
        <v>4552.3</v>
      </c>
      <c r="I28" s="34">
        <f>3466+1046.7+20+5+2+2</f>
        <v>4541.7</v>
      </c>
      <c r="J28" s="34">
        <f>3466+1046.7+20+2+2+5</f>
        <v>4541.7</v>
      </c>
    </row>
    <row r="29" spans="2:10" ht="47.25" x14ac:dyDescent="0.25">
      <c r="B29" s="29" t="s">
        <v>214</v>
      </c>
      <c r="C29" s="11" t="s">
        <v>194</v>
      </c>
      <c r="D29" s="21">
        <v>552</v>
      </c>
      <c r="E29" s="5" t="s">
        <v>13</v>
      </c>
      <c r="F29" s="5" t="s">
        <v>96</v>
      </c>
      <c r="G29" s="12" t="s">
        <v>61</v>
      </c>
      <c r="H29" s="34">
        <f>H30</f>
        <v>1133.1600000000001</v>
      </c>
      <c r="I29" s="34">
        <f t="shared" ref="I29:J29" si="6">I30</f>
        <v>895.5</v>
      </c>
      <c r="J29" s="34">
        <f t="shared" si="6"/>
        <v>895.5</v>
      </c>
    </row>
    <row r="30" spans="2:10" ht="47.25" x14ac:dyDescent="0.25">
      <c r="B30" s="29" t="s">
        <v>215</v>
      </c>
      <c r="C30" s="13" t="s">
        <v>64</v>
      </c>
      <c r="D30" s="21">
        <v>552</v>
      </c>
      <c r="E30" s="5" t="s">
        <v>13</v>
      </c>
      <c r="F30" s="5" t="s">
        <v>96</v>
      </c>
      <c r="G30" s="12" t="s">
        <v>62</v>
      </c>
      <c r="H30" s="34">
        <f>752+381.16</f>
        <v>1133.1600000000001</v>
      </c>
      <c r="I30" s="34">
        <f>585.5+310</f>
        <v>895.5</v>
      </c>
      <c r="J30" s="34">
        <f>585.5+310</f>
        <v>895.5</v>
      </c>
    </row>
    <row r="31" spans="2:10" ht="15.75" x14ac:dyDescent="0.25">
      <c r="B31" s="29" t="s">
        <v>216</v>
      </c>
      <c r="C31" s="11" t="s">
        <v>67</v>
      </c>
      <c r="D31" s="21">
        <v>552</v>
      </c>
      <c r="E31" s="5" t="s">
        <v>13</v>
      </c>
      <c r="F31" s="5" t="s">
        <v>96</v>
      </c>
      <c r="G31" s="12" t="s">
        <v>65</v>
      </c>
      <c r="H31" s="34">
        <f>H32</f>
        <v>1</v>
      </c>
      <c r="I31" s="34">
        <f t="shared" ref="I31:J31" si="7">I32</f>
        <v>1</v>
      </c>
      <c r="J31" s="34">
        <f t="shared" si="7"/>
        <v>1</v>
      </c>
    </row>
    <row r="32" spans="2:10" ht="15.75" x14ac:dyDescent="0.25">
      <c r="B32" s="29" t="s">
        <v>128</v>
      </c>
      <c r="C32" s="27" t="s">
        <v>110</v>
      </c>
      <c r="D32" s="21">
        <v>552</v>
      </c>
      <c r="E32" s="5" t="s">
        <v>13</v>
      </c>
      <c r="F32" s="5" t="s">
        <v>96</v>
      </c>
      <c r="G32" s="12" t="s">
        <v>109</v>
      </c>
      <c r="H32" s="34">
        <v>1</v>
      </c>
      <c r="I32" s="34">
        <v>1</v>
      </c>
      <c r="J32" s="34">
        <v>1</v>
      </c>
    </row>
    <row r="33" spans="2:10" ht="19.5" customHeight="1" x14ac:dyDescent="0.25">
      <c r="B33" s="29" t="s">
        <v>129</v>
      </c>
      <c r="C33" s="14" t="s">
        <v>67</v>
      </c>
      <c r="D33" s="21">
        <v>552</v>
      </c>
      <c r="E33" s="5" t="s">
        <v>13</v>
      </c>
      <c r="F33" s="5" t="s">
        <v>96</v>
      </c>
      <c r="G33" s="12" t="s">
        <v>65</v>
      </c>
      <c r="H33" s="34">
        <f>H34</f>
        <v>1.5</v>
      </c>
      <c r="I33" s="34">
        <f t="shared" ref="I33:J33" si="8">I34</f>
        <v>1.5</v>
      </c>
      <c r="J33" s="34">
        <f t="shared" si="8"/>
        <v>1.5</v>
      </c>
    </row>
    <row r="34" spans="2:10" ht="23.25" customHeight="1" x14ac:dyDescent="0.25">
      <c r="B34" s="29" t="s">
        <v>130</v>
      </c>
      <c r="C34" s="11" t="s">
        <v>68</v>
      </c>
      <c r="D34" s="21">
        <v>552</v>
      </c>
      <c r="E34" s="5" t="s">
        <v>13</v>
      </c>
      <c r="F34" s="5" t="s">
        <v>96</v>
      </c>
      <c r="G34" s="12" t="s">
        <v>66</v>
      </c>
      <c r="H34" s="34">
        <v>1.5</v>
      </c>
      <c r="I34" s="34">
        <v>1.5</v>
      </c>
      <c r="J34" s="34">
        <v>1.5</v>
      </c>
    </row>
    <row r="35" spans="2:10" ht="33" customHeight="1" x14ac:dyDescent="0.25">
      <c r="B35" s="29" t="s">
        <v>131</v>
      </c>
      <c r="C35" s="11" t="s">
        <v>196</v>
      </c>
      <c r="D35" s="21" t="s">
        <v>6</v>
      </c>
      <c r="E35" s="5" t="s">
        <v>13</v>
      </c>
      <c r="F35" s="5" t="s">
        <v>97</v>
      </c>
      <c r="G35" s="12"/>
      <c r="H35" s="34">
        <f>H36</f>
        <v>1319.6</v>
      </c>
      <c r="I35" s="34">
        <f t="shared" ref="I35:J36" si="9">I36</f>
        <v>1319.6</v>
      </c>
      <c r="J35" s="34">
        <f t="shared" si="9"/>
        <v>1319.6</v>
      </c>
    </row>
    <row r="36" spans="2:10" ht="102.75" customHeight="1" x14ac:dyDescent="0.25">
      <c r="B36" s="29" t="s">
        <v>132</v>
      </c>
      <c r="C36" s="11" t="s">
        <v>71</v>
      </c>
      <c r="D36" s="21">
        <v>552</v>
      </c>
      <c r="E36" s="5" t="s">
        <v>13</v>
      </c>
      <c r="F36" s="5" t="s">
        <v>97</v>
      </c>
      <c r="G36" s="12" t="s">
        <v>58</v>
      </c>
      <c r="H36" s="34">
        <f>H37</f>
        <v>1319.6</v>
      </c>
      <c r="I36" s="34">
        <f t="shared" si="9"/>
        <v>1319.6</v>
      </c>
      <c r="J36" s="34">
        <f t="shared" si="9"/>
        <v>1319.6</v>
      </c>
    </row>
    <row r="37" spans="2:10" ht="30.75" customHeight="1" x14ac:dyDescent="0.25">
      <c r="B37" s="29" t="s">
        <v>133</v>
      </c>
      <c r="C37" s="11" t="s">
        <v>60</v>
      </c>
      <c r="D37" s="21">
        <v>552</v>
      </c>
      <c r="E37" s="5" t="s">
        <v>13</v>
      </c>
      <c r="F37" s="5" t="s">
        <v>97</v>
      </c>
      <c r="G37" s="12" t="s">
        <v>59</v>
      </c>
      <c r="H37" s="34">
        <f>1008.5+5+306.1</f>
        <v>1319.6</v>
      </c>
      <c r="I37" s="34">
        <f>5+306.1+1008.5</f>
        <v>1319.6</v>
      </c>
      <c r="J37" s="34">
        <f>5+306.1+1008.5</f>
        <v>1319.6</v>
      </c>
    </row>
    <row r="38" spans="2:10" ht="19.5" customHeight="1" x14ac:dyDescent="0.25">
      <c r="B38" s="29" t="s">
        <v>134</v>
      </c>
      <c r="C38" s="11" t="s">
        <v>14</v>
      </c>
      <c r="D38" s="21" t="s">
        <v>6</v>
      </c>
      <c r="E38" s="5" t="s">
        <v>15</v>
      </c>
      <c r="F38" s="5"/>
      <c r="G38" s="12"/>
      <c r="H38" s="34">
        <f>H39</f>
        <v>50</v>
      </c>
      <c r="I38" s="34">
        <f t="shared" ref="I38:J39" si="10">I39</f>
        <v>50</v>
      </c>
      <c r="J38" s="34">
        <f t="shared" si="10"/>
        <v>50</v>
      </c>
    </row>
    <row r="39" spans="2:10" ht="21" customHeight="1" x14ac:dyDescent="0.25">
      <c r="B39" s="29" t="s">
        <v>135</v>
      </c>
      <c r="C39" s="11" t="s">
        <v>164</v>
      </c>
      <c r="D39" s="21" t="s">
        <v>6</v>
      </c>
      <c r="E39" s="5" t="s">
        <v>15</v>
      </c>
      <c r="F39" s="5">
        <v>9000000000</v>
      </c>
      <c r="G39" s="12"/>
      <c r="H39" s="34">
        <f>H40</f>
        <v>50</v>
      </c>
      <c r="I39" s="34">
        <f t="shared" si="10"/>
        <v>50</v>
      </c>
      <c r="J39" s="34">
        <f t="shared" si="10"/>
        <v>50</v>
      </c>
    </row>
    <row r="40" spans="2:10" ht="31.5" x14ac:dyDescent="0.25">
      <c r="B40" s="29" t="s">
        <v>136</v>
      </c>
      <c r="C40" s="11" t="s">
        <v>165</v>
      </c>
      <c r="D40" s="21" t="s">
        <v>6</v>
      </c>
      <c r="E40" s="5" t="s">
        <v>15</v>
      </c>
      <c r="F40" s="5" t="s">
        <v>163</v>
      </c>
      <c r="G40" s="12" t="s">
        <v>7</v>
      </c>
      <c r="H40" s="34">
        <f>H43</f>
        <v>50</v>
      </c>
      <c r="I40" s="34">
        <f t="shared" ref="I40:J40" si="11">I43</f>
        <v>50</v>
      </c>
      <c r="J40" s="34">
        <f t="shared" si="11"/>
        <v>50</v>
      </c>
    </row>
    <row r="41" spans="2:10" ht="15.75" x14ac:dyDescent="0.25">
      <c r="B41" s="29" t="s">
        <v>189</v>
      </c>
      <c r="C41" s="28" t="s">
        <v>104</v>
      </c>
      <c r="D41" s="21">
        <v>552</v>
      </c>
      <c r="E41" s="5" t="s">
        <v>15</v>
      </c>
      <c r="F41" s="5" t="s">
        <v>95</v>
      </c>
      <c r="G41" s="12"/>
      <c r="H41" s="34">
        <f>H43</f>
        <v>50</v>
      </c>
      <c r="I41" s="34">
        <f t="shared" ref="I41:J41" si="12">I43</f>
        <v>50</v>
      </c>
      <c r="J41" s="34">
        <f t="shared" si="12"/>
        <v>50</v>
      </c>
    </row>
    <row r="42" spans="2:10" ht="15.75" x14ac:dyDescent="0.25">
      <c r="B42" s="29" t="s">
        <v>190</v>
      </c>
      <c r="C42" s="11" t="s">
        <v>67</v>
      </c>
      <c r="D42" s="21">
        <v>552</v>
      </c>
      <c r="E42" s="5" t="s">
        <v>15</v>
      </c>
      <c r="F42" s="5" t="s">
        <v>95</v>
      </c>
      <c r="G42" s="12" t="s">
        <v>65</v>
      </c>
      <c r="H42" s="34">
        <v>50</v>
      </c>
      <c r="I42" s="34">
        <v>50</v>
      </c>
      <c r="J42" s="34">
        <v>50</v>
      </c>
    </row>
    <row r="43" spans="2:10" ht="15.75" x14ac:dyDescent="0.25">
      <c r="B43" s="29" t="s">
        <v>137</v>
      </c>
      <c r="C43" s="11" t="s">
        <v>50</v>
      </c>
      <c r="D43" s="21" t="s">
        <v>6</v>
      </c>
      <c r="E43" s="5" t="s">
        <v>15</v>
      </c>
      <c r="F43" s="5" t="s">
        <v>95</v>
      </c>
      <c r="G43" s="12" t="s">
        <v>44</v>
      </c>
      <c r="H43" s="34">
        <v>50</v>
      </c>
      <c r="I43" s="34">
        <v>50</v>
      </c>
      <c r="J43" s="34">
        <v>50</v>
      </c>
    </row>
    <row r="44" spans="2:10" ht="15.75" x14ac:dyDescent="0.25">
      <c r="B44" s="29" t="s">
        <v>217</v>
      </c>
      <c r="C44" s="11" t="s">
        <v>16</v>
      </c>
      <c r="D44" s="21" t="s">
        <v>6</v>
      </c>
      <c r="E44" s="5" t="s">
        <v>17</v>
      </c>
      <c r="F44" s="5"/>
      <c r="G44" s="12"/>
      <c r="H44" s="34">
        <f>H45</f>
        <v>1514.51</v>
      </c>
      <c r="I44" s="34">
        <f t="shared" ref="I44:J45" si="13">I45</f>
        <v>1269</v>
      </c>
      <c r="J44" s="34">
        <f t="shared" si="13"/>
        <v>1269</v>
      </c>
    </row>
    <row r="45" spans="2:10" ht="15.75" x14ac:dyDescent="0.25">
      <c r="B45" s="29" t="s">
        <v>218</v>
      </c>
      <c r="C45" s="11" t="s">
        <v>164</v>
      </c>
      <c r="D45" s="21" t="s">
        <v>6</v>
      </c>
      <c r="E45" s="5" t="s">
        <v>17</v>
      </c>
      <c r="F45" s="5">
        <v>9000000000</v>
      </c>
      <c r="G45" s="12"/>
      <c r="H45" s="34">
        <f>H46</f>
        <v>1514.51</v>
      </c>
      <c r="I45" s="34">
        <f t="shared" si="13"/>
        <v>1269</v>
      </c>
      <c r="J45" s="34">
        <f t="shared" si="13"/>
        <v>1269</v>
      </c>
    </row>
    <row r="46" spans="2:10" ht="31.5" x14ac:dyDescent="0.25">
      <c r="B46" s="29" t="s">
        <v>219</v>
      </c>
      <c r="C46" s="11" t="s">
        <v>165</v>
      </c>
      <c r="D46" s="21" t="s">
        <v>6</v>
      </c>
      <c r="E46" s="5" t="s">
        <v>17</v>
      </c>
      <c r="F46" s="5" t="s">
        <v>163</v>
      </c>
      <c r="G46" s="12" t="s">
        <v>7</v>
      </c>
      <c r="H46" s="34">
        <f>+H47+H53+H50+H56+H59+H62</f>
        <v>1514.51</v>
      </c>
      <c r="I46" s="34">
        <f t="shared" ref="I46:J46" si="14">+I47+I53+I50+I56+I59+I62</f>
        <v>1269</v>
      </c>
      <c r="J46" s="34">
        <f t="shared" si="14"/>
        <v>1269</v>
      </c>
    </row>
    <row r="47" spans="2:10" ht="47.25" x14ac:dyDescent="0.25">
      <c r="B47" s="29" t="s">
        <v>220</v>
      </c>
      <c r="C47" s="11" t="s">
        <v>18</v>
      </c>
      <c r="D47" s="21" t="s">
        <v>6</v>
      </c>
      <c r="E47" s="5" t="s">
        <v>17</v>
      </c>
      <c r="F47" s="5" t="s">
        <v>94</v>
      </c>
      <c r="G47" s="12" t="s">
        <v>7</v>
      </c>
      <c r="H47" s="34">
        <f>H48</f>
        <v>23</v>
      </c>
      <c r="I47" s="34">
        <f t="shared" ref="I47:J48" si="15">I48</f>
        <v>23</v>
      </c>
      <c r="J47" s="34">
        <f t="shared" si="15"/>
        <v>23</v>
      </c>
    </row>
    <row r="48" spans="2:10" ht="47.25" x14ac:dyDescent="0.25">
      <c r="B48" s="29" t="s">
        <v>221</v>
      </c>
      <c r="C48" s="11" t="s">
        <v>194</v>
      </c>
      <c r="D48" s="21">
        <v>552</v>
      </c>
      <c r="E48" s="5" t="s">
        <v>17</v>
      </c>
      <c r="F48" s="5" t="s">
        <v>94</v>
      </c>
      <c r="G48" s="12" t="s">
        <v>61</v>
      </c>
      <c r="H48" s="34">
        <f>H49</f>
        <v>23</v>
      </c>
      <c r="I48" s="34">
        <f t="shared" si="15"/>
        <v>23</v>
      </c>
      <c r="J48" s="34">
        <f t="shared" si="15"/>
        <v>23</v>
      </c>
    </row>
    <row r="49" spans="2:10" ht="47.25" x14ac:dyDescent="0.25">
      <c r="B49" s="29" t="s">
        <v>222</v>
      </c>
      <c r="C49" s="11" t="s">
        <v>64</v>
      </c>
      <c r="D49" s="21">
        <v>552</v>
      </c>
      <c r="E49" s="5" t="s">
        <v>17</v>
      </c>
      <c r="F49" s="5" t="s">
        <v>94</v>
      </c>
      <c r="G49" s="12" t="s">
        <v>62</v>
      </c>
      <c r="H49" s="34">
        <v>23</v>
      </c>
      <c r="I49" s="34">
        <v>23</v>
      </c>
      <c r="J49" s="34">
        <v>23</v>
      </c>
    </row>
    <row r="50" spans="2:10" ht="50.25" customHeight="1" x14ac:dyDescent="0.25">
      <c r="B50" s="29" t="s">
        <v>223</v>
      </c>
      <c r="C50" s="11" t="s">
        <v>54</v>
      </c>
      <c r="D50" s="21">
        <v>552</v>
      </c>
      <c r="E50" s="5" t="s">
        <v>17</v>
      </c>
      <c r="F50" s="5" t="s">
        <v>93</v>
      </c>
      <c r="G50" s="12"/>
      <c r="H50" s="34">
        <f>H51</f>
        <v>4.2</v>
      </c>
      <c r="I50" s="34">
        <f t="shared" ref="I50:J51" si="16">I51</f>
        <v>4.2</v>
      </c>
      <c r="J50" s="34">
        <f t="shared" si="16"/>
        <v>4.2</v>
      </c>
    </row>
    <row r="51" spans="2:10" ht="22.5" customHeight="1" x14ac:dyDescent="0.25">
      <c r="B51" s="29" t="s">
        <v>224</v>
      </c>
      <c r="C51" s="11" t="s">
        <v>67</v>
      </c>
      <c r="D51" s="21">
        <v>552</v>
      </c>
      <c r="E51" s="5" t="s">
        <v>17</v>
      </c>
      <c r="F51" s="5" t="s">
        <v>93</v>
      </c>
      <c r="G51" s="12" t="s">
        <v>65</v>
      </c>
      <c r="H51" s="34">
        <f>H52</f>
        <v>4.2</v>
      </c>
      <c r="I51" s="34">
        <f t="shared" si="16"/>
        <v>4.2</v>
      </c>
      <c r="J51" s="34">
        <f t="shared" si="16"/>
        <v>4.2</v>
      </c>
    </row>
    <row r="52" spans="2:10" ht="20.25" customHeight="1" x14ac:dyDescent="0.25">
      <c r="B52" s="29" t="s">
        <v>225</v>
      </c>
      <c r="C52" s="11" t="s">
        <v>68</v>
      </c>
      <c r="D52" s="21">
        <v>552</v>
      </c>
      <c r="E52" s="5" t="s">
        <v>17</v>
      </c>
      <c r="F52" s="5" t="s">
        <v>93</v>
      </c>
      <c r="G52" s="12" t="s">
        <v>66</v>
      </c>
      <c r="H52" s="34">
        <v>4.2</v>
      </c>
      <c r="I52" s="34">
        <v>4.2</v>
      </c>
      <c r="J52" s="34">
        <v>4.2</v>
      </c>
    </row>
    <row r="53" spans="2:10" ht="47.25" x14ac:dyDescent="0.25">
      <c r="B53" s="29" t="s">
        <v>138</v>
      </c>
      <c r="C53" s="11" t="s">
        <v>45</v>
      </c>
      <c r="D53" s="21" t="s">
        <v>6</v>
      </c>
      <c r="E53" s="5" t="s">
        <v>17</v>
      </c>
      <c r="F53" s="5" t="s">
        <v>92</v>
      </c>
      <c r="G53" s="12" t="s">
        <v>7</v>
      </c>
      <c r="H53" s="34">
        <f>H54</f>
        <v>1442.51</v>
      </c>
      <c r="I53" s="34">
        <f t="shared" ref="I53:J54" si="17">I54</f>
        <v>1197</v>
      </c>
      <c r="J53" s="34">
        <f t="shared" si="17"/>
        <v>1197</v>
      </c>
    </row>
    <row r="54" spans="2:10" ht="47.25" x14ac:dyDescent="0.25">
      <c r="B54" s="29" t="s">
        <v>139</v>
      </c>
      <c r="C54" s="11" t="s">
        <v>194</v>
      </c>
      <c r="D54" s="21">
        <v>552</v>
      </c>
      <c r="E54" s="5" t="s">
        <v>17</v>
      </c>
      <c r="F54" s="5" t="s">
        <v>92</v>
      </c>
      <c r="G54" s="12" t="s">
        <v>61</v>
      </c>
      <c r="H54" s="34">
        <f>H55</f>
        <v>1442.51</v>
      </c>
      <c r="I54" s="34">
        <f t="shared" si="17"/>
        <v>1197</v>
      </c>
      <c r="J54" s="34">
        <f t="shared" si="17"/>
        <v>1197</v>
      </c>
    </row>
    <row r="55" spans="2:10" ht="46.5" customHeight="1" x14ac:dyDescent="0.25">
      <c r="B55" s="29" t="s">
        <v>140</v>
      </c>
      <c r="C55" s="11" t="s">
        <v>64</v>
      </c>
      <c r="D55" s="21">
        <v>552</v>
      </c>
      <c r="E55" s="5" t="s">
        <v>17</v>
      </c>
      <c r="F55" s="5" t="s">
        <v>92</v>
      </c>
      <c r="G55" s="12" t="s">
        <v>62</v>
      </c>
      <c r="H55" s="34">
        <f>345.96+1096.55</f>
        <v>1442.51</v>
      </c>
      <c r="I55" s="34">
        <f>142+1055</f>
        <v>1197</v>
      </c>
      <c r="J55" s="34">
        <f>142+1055</f>
        <v>1197</v>
      </c>
    </row>
    <row r="56" spans="2:10" ht="63.75" hidden="1" customHeight="1" x14ac:dyDescent="0.25">
      <c r="B56" s="29" t="s">
        <v>144</v>
      </c>
      <c r="C56" s="17" t="s">
        <v>202</v>
      </c>
      <c r="D56" s="22" t="s">
        <v>6</v>
      </c>
      <c r="E56" s="7" t="s">
        <v>17</v>
      </c>
      <c r="F56" s="7" t="s">
        <v>99</v>
      </c>
      <c r="G56" s="16"/>
      <c r="H56" s="35">
        <f>H57</f>
        <v>0</v>
      </c>
      <c r="I56" s="35">
        <f t="shared" ref="I56:J57" si="18">I57</f>
        <v>0</v>
      </c>
      <c r="J56" s="35">
        <f t="shared" si="18"/>
        <v>0</v>
      </c>
    </row>
    <row r="57" spans="2:10" ht="47.25" hidden="1" x14ac:dyDescent="0.25">
      <c r="B57" s="29" t="s">
        <v>145</v>
      </c>
      <c r="C57" s="17" t="s">
        <v>194</v>
      </c>
      <c r="D57" s="22">
        <v>552</v>
      </c>
      <c r="E57" s="7" t="s">
        <v>17</v>
      </c>
      <c r="F57" s="7" t="s">
        <v>99</v>
      </c>
      <c r="G57" s="16" t="s">
        <v>61</v>
      </c>
      <c r="H57" s="35">
        <f>H58</f>
        <v>0</v>
      </c>
      <c r="I57" s="35">
        <f t="shared" si="18"/>
        <v>0</v>
      </c>
      <c r="J57" s="35">
        <f t="shared" si="18"/>
        <v>0</v>
      </c>
    </row>
    <row r="58" spans="2:10" ht="50.25" hidden="1" customHeight="1" x14ac:dyDescent="0.25">
      <c r="B58" s="29" t="s">
        <v>146</v>
      </c>
      <c r="C58" s="17" t="s">
        <v>64</v>
      </c>
      <c r="D58" s="22">
        <v>552</v>
      </c>
      <c r="E58" s="7" t="s">
        <v>17</v>
      </c>
      <c r="F58" s="7" t="s">
        <v>99</v>
      </c>
      <c r="G58" s="16" t="s">
        <v>62</v>
      </c>
      <c r="H58" s="35">
        <f>22-2.88+0.003-7.376-11.747</f>
        <v>0</v>
      </c>
      <c r="I58" s="35">
        <f t="shared" ref="I58:J58" si="19">22-2.88+0.003-7.376-11.747</f>
        <v>0</v>
      </c>
      <c r="J58" s="35">
        <f t="shared" si="19"/>
        <v>0</v>
      </c>
    </row>
    <row r="59" spans="2:10" ht="64.5" customHeight="1" x14ac:dyDescent="0.25">
      <c r="B59" s="29" t="s">
        <v>141</v>
      </c>
      <c r="C59" s="17" t="s">
        <v>207</v>
      </c>
      <c r="D59" s="22" t="s">
        <v>6</v>
      </c>
      <c r="E59" s="7" t="s">
        <v>17</v>
      </c>
      <c r="F59" s="7" t="s">
        <v>99</v>
      </c>
      <c r="G59" s="16"/>
      <c r="H59" s="35">
        <f>H60</f>
        <v>25</v>
      </c>
      <c r="I59" s="35">
        <f t="shared" ref="I59:J60" si="20">I60</f>
        <v>25</v>
      </c>
      <c r="J59" s="35">
        <f t="shared" si="20"/>
        <v>25</v>
      </c>
    </row>
    <row r="60" spans="2:10" ht="39" customHeight="1" x14ac:dyDescent="0.25">
      <c r="B60" s="29" t="s">
        <v>142</v>
      </c>
      <c r="C60" s="17" t="s">
        <v>194</v>
      </c>
      <c r="D60" s="22">
        <v>552</v>
      </c>
      <c r="E60" s="7" t="s">
        <v>17</v>
      </c>
      <c r="F60" s="7" t="s">
        <v>99</v>
      </c>
      <c r="G60" s="16" t="s">
        <v>61</v>
      </c>
      <c r="H60" s="35">
        <f>H61</f>
        <v>25</v>
      </c>
      <c r="I60" s="35">
        <f t="shared" si="20"/>
        <v>25</v>
      </c>
      <c r="J60" s="35">
        <f t="shared" si="20"/>
        <v>25</v>
      </c>
    </row>
    <row r="61" spans="2:10" ht="50.25" customHeight="1" x14ac:dyDescent="0.25">
      <c r="B61" s="29" t="s">
        <v>143</v>
      </c>
      <c r="C61" s="17" t="s">
        <v>64</v>
      </c>
      <c r="D61" s="22">
        <v>552</v>
      </c>
      <c r="E61" s="7" t="s">
        <v>17</v>
      </c>
      <c r="F61" s="7" t="s">
        <v>99</v>
      </c>
      <c r="G61" s="16" t="s">
        <v>62</v>
      </c>
      <c r="H61" s="35">
        <v>25</v>
      </c>
      <c r="I61" s="35">
        <v>25</v>
      </c>
      <c r="J61" s="35">
        <v>25</v>
      </c>
    </row>
    <row r="62" spans="2:10" ht="50.25" customHeight="1" x14ac:dyDescent="0.25">
      <c r="B62" s="29" t="s">
        <v>144</v>
      </c>
      <c r="C62" s="17" t="s">
        <v>238</v>
      </c>
      <c r="D62" s="22" t="s">
        <v>6</v>
      </c>
      <c r="E62" s="7" t="s">
        <v>17</v>
      </c>
      <c r="F62" s="7" t="s">
        <v>239</v>
      </c>
      <c r="G62" s="16"/>
      <c r="H62" s="35">
        <f>H63</f>
        <v>19.8</v>
      </c>
      <c r="I62" s="35">
        <f t="shared" ref="I62:J63" si="21">I63</f>
        <v>19.8</v>
      </c>
      <c r="J62" s="35">
        <f t="shared" si="21"/>
        <v>19.8</v>
      </c>
    </row>
    <row r="63" spans="2:10" ht="21.75" customHeight="1" x14ac:dyDescent="0.25">
      <c r="B63" s="29" t="s">
        <v>145</v>
      </c>
      <c r="C63" s="17" t="s">
        <v>70</v>
      </c>
      <c r="D63" s="22" t="s">
        <v>6</v>
      </c>
      <c r="E63" s="7" t="s">
        <v>17</v>
      </c>
      <c r="F63" s="7" t="s">
        <v>239</v>
      </c>
      <c r="G63" s="7">
        <v>500</v>
      </c>
      <c r="H63" s="35">
        <f>H64</f>
        <v>19.8</v>
      </c>
      <c r="I63" s="35">
        <f t="shared" si="21"/>
        <v>19.8</v>
      </c>
      <c r="J63" s="35">
        <f t="shared" si="21"/>
        <v>19.8</v>
      </c>
    </row>
    <row r="64" spans="2:10" ht="21.75" customHeight="1" x14ac:dyDescent="0.25">
      <c r="B64" s="29" t="s">
        <v>146</v>
      </c>
      <c r="C64" s="17" t="s">
        <v>52</v>
      </c>
      <c r="D64" s="22" t="s">
        <v>6</v>
      </c>
      <c r="E64" s="7" t="s">
        <v>17</v>
      </c>
      <c r="F64" s="7" t="s">
        <v>239</v>
      </c>
      <c r="G64" s="7">
        <v>540</v>
      </c>
      <c r="H64" s="35">
        <v>19.8</v>
      </c>
      <c r="I64" s="35">
        <v>19.8</v>
      </c>
      <c r="J64" s="35">
        <v>19.8</v>
      </c>
    </row>
    <row r="65" spans="2:10" ht="15.75" x14ac:dyDescent="0.25">
      <c r="B65" s="29" t="s">
        <v>147</v>
      </c>
      <c r="C65" s="11" t="s">
        <v>77</v>
      </c>
      <c r="D65" s="21" t="s">
        <v>6</v>
      </c>
      <c r="E65" s="5" t="s">
        <v>19</v>
      </c>
      <c r="F65" s="5" t="s">
        <v>7</v>
      </c>
      <c r="G65" s="12" t="s">
        <v>7</v>
      </c>
      <c r="H65" s="34">
        <f>H69</f>
        <v>534.6</v>
      </c>
      <c r="I65" s="34">
        <f t="shared" ref="I65:J65" si="22">I69</f>
        <v>555.9</v>
      </c>
      <c r="J65" s="34">
        <f t="shared" si="22"/>
        <v>0</v>
      </c>
    </row>
    <row r="66" spans="2:10" ht="31.5" x14ac:dyDescent="0.25">
      <c r="B66" s="29" t="s">
        <v>148</v>
      </c>
      <c r="C66" s="11" t="s">
        <v>20</v>
      </c>
      <c r="D66" s="21" t="s">
        <v>6</v>
      </c>
      <c r="E66" s="5" t="s">
        <v>21</v>
      </c>
      <c r="F66" s="5"/>
      <c r="G66" s="12"/>
      <c r="H66" s="34">
        <f>H67</f>
        <v>534.6</v>
      </c>
      <c r="I66" s="34">
        <f t="shared" ref="I66:J68" si="23">I67</f>
        <v>555.9</v>
      </c>
      <c r="J66" s="34">
        <f t="shared" si="23"/>
        <v>0</v>
      </c>
    </row>
    <row r="67" spans="2:10" ht="15.75" x14ac:dyDescent="0.25">
      <c r="B67" s="29" t="s">
        <v>149</v>
      </c>
      <c r="C67" s="11" t="s">
        <v>164</v>
      </c>
      <c r="D67" s="21" t="s">
        <v>6</v>
      </c>
      <c r="E67" s="5" t="s">
        <v>21</v>
      </c>
      <c r="F67" s="5">
        <v>9000000000</v>
      </c>
      <c r="G67" s="12"/>
      <c r="H67" s="34">
        <f>H68</f>
        <v>534.6</v>
      </c>
      <c r="I67" s="34">
        <f t="shared" si="23"/>
        <v>555.9</v>
      </c>
      <c r="J67" s="34">
        <f t="shared" si="23"/>
        <v>0</v>
      </c>
    </row>
    <row r="68" spans="2:10" ht="31.5" x14ac:dyDescent="0.25">
      <c r="B68" s="29" t="s">
        <v>150</v>
      </c>
      <c r="C68" s="11" t="s">
        <v>168</v>
      </c>
      <c r="D68" s="21" t="s">
        <v>6</v>
      </c>
      <c r="E68" s="5" t="s">
        <v>21</v>
      </c>
      <c r="F68" s="5" t="s">
        <v>166</v>
      </c>
      <c r="G68" s="12"/>
      <c r="H68" s="34">
        <f>H69</f>
        <v>534.6</v>
      </c>
      <c r="I68" s="34">
        <f t="shared" si="23"/>
        <v>555.9</v>
      </c>
      <c r="J68" s="34">
        <f t="shared" si="23"/>
        <v>0</v>
      </c>
    </row>
    <row r="69" spans="2:10" ht="47.25" x14ac:dyDescent="0.25">
      <c r="B69" s="29" t="s">
        <v>151</v>
      </c>
      <c r="C69" s="25" t="s">
        <v>170</v>
      </c>
      <c r="D69" s="21" t="s">
        <v>6</v>
      </c>
      <c r="E69" s="5" t="s">
        <v>21</v>
      </c>
      <c r="F69" s="5" t="s">
        <v>91</v>
      </c>
      <c r="G69" s="12" t="s">
        <v>7</v>
      </c>
      <c r="H69" s="34">
        <f>H70+H72</f>
        <v>534.6</v>
      </c>
      <c r="I69" s="34">
        <f t="shared" ref="I69:J69" si="24">I70+I72</f>
        <v>555.9</v>
      </c>
      <c r="J69" s="34">
        <f t="shared" si="24"/>
        <v>0</v>
      </c>
    </row>
    <row r="70" spans="2:10" ht="94.5" x14ac:dyDescent="0.25">
      <c r="B70" s="29" t="s">
        <v>152</v>
      </c>
      <c r="C70" s="11" t="s">
        <v>71</v>
      </c>
      <c r="D70" s="21">
        <v>552</v>
      </c>
      <c r="E70" s="5" t="s">
        <v>21</v>
      </c>
      <c r="F70" s="5" t="s">
        <v>91</v>
      </c>
      <c r="G70" s="12" t="s">
        <v>58</v>
      </c>
      <c r="H70" s="34">
        <f>H71</f>
        <v>481.15</v>
      </c>
      <c r="I70" s="34">
        <f t="shared" ref="I70:J70" si="25">I71</f>
        <v>481.15</v>
      </c>
      <c r="J70" s="34">
        <f t="shared" si="25"/>
        <v>0</v>
      </c>
    </row>
    <row r="71" spans="2:10" ht="31.5" x14ac:dyDescent="0.25">
      <c r="B71" s="29" t="s">
        <v>150</v>
      </c>
      <c r="C71" s="11" t="s">
        <v>60</v>
      </c>
      <c r="D71" s="21">
        <v>552</v>
      </c>
      <c r="E71" s="5" t="s">
        <v>21</v>
      </c>
      <c r="F71" s="5" t="s">
        <v>91</v>
      </c>
      <c r="G71" s="12" t="s">
        <v>59</v>
      </c>
      <c r="H71" s="34">
        <f>369.55+111.6</f>
        <v>481.15</v>
      </c>
      <c r="I71" s="34">
        <f>369.55+111.6</f>
        <v>481.15</v>
      </c>
      <c r="J71" s="34">
        <v>0</v>
      </c>
    </row>
    <row r="72" spans="2:10" ht="42.75" customHeight="1" x14ac:dyDescent="0.25">
      <c r="B72" s="29" t="s">
        <v>245</v>
      </c>
      <c r="C72" s="15" t="s">
        <v>194</v>
      </c>
      <c r="D72" s="21">
        <v>552</v>
      </c>
      <c r="E72" s="5" t="s">
        <v>21</v>
      </c>
      <c r="F72" s="5" t="s">
        <v>91</v>
      </c>
      <c r="G72" s="12" t="s">
        <v>61</v>
      </c>
      <c r="H72" s="34">
        <f>H73</f>
        <v>53.45</v>
      </c>
      <c r="I72" s="34">
        <f t="shared" ref="I72:J72" si="26">I73</f>
        <v>74.75</v>
      </c>
      <c r="J72" s="34">
        <f t="shared" si="26"/>
        <v>0</v>
      </c>
    </row>
    <row r="73" spans="2:10" ht="49.5" customHeight="1" x14ac:dyDescent="0.25">
      <c r="B73" s="29" t="s">
        <v>246</v>
      </c>
      <c r="C73" s="15" t="s">
        <v>64</v>
      </c>
      <c r="D73" s="21">
        <v>552</v>
      </c>
      <c r="E73" s="5" t="s">
        <v>21</v>
      </c>
      <c r="F73" s="5" t="s">
        <v>91</v>
      </c>
      <c r="G73" s="12" t="s">
        <v>62</v>
      </c>
      <c r="H73" s="34">
        <f>41.95+11.5</f>
        <v>53.45</v>
      </c>
      <c r="I73" s="34">
        <f>63.25+11.5</f>
        <v>74.75</v>
      </c>
      <c r="J73" s="34">
        <v>0</v>
      </c>
    </row>
    <row r="74" spans="2:10" ht="31.5" x14ac:dyDescent="0.25">
      <c r="B74" s="29" t="s">
        <v>247</v>
      </c>
      <c r="C74" s="11" t="s">
        <v>76</v>
      </c>
      <c r="D74" s="21" t="s">
        <v>6</v>
      </c>
      <c r="E74" s="5" t="s">
        <v>22</v>
      </c>
      <c r="F74" s="5" t="s">
        <v>7</v>
      </c>
      <c r="G74" s="12" t="s">
        <v>7</v>
      </c>
      <c r="H74" s="34">
        <f>+H75</f>
        <v>6</v>
      </c>
      <c r="I74" s="34">
        <f t="shared" ref="I74:J74" si="27">+I75</f>
        <v>6</v>
      </c>
      <c r="J74" s="34">
        <f t="shared" si="27"/>
        <v>6</v>
      </c>
    </row>
    <row r="75" spans="2:10" ht="47.25" x14ac:dyDescent="0.25">
      <c r="B75" s="29" t="s">
        <v>248</v>
      </c>
      <c r="C75" s="11" t="s">
        <v>23</v>
      </c>
      <c r="D75" s="21" t="s">
        <v>6</v>
      </c>
      <c r="E75" s="5" t="s">
        <v>24</v>
      </c>
      <c r="F75" s="5" t="s">
        <v>7</v>
      </c>
      <c r="G75" s="12" t="s">
        <v>7</v>
      </c>
      <c r="H75" s="34">
        <f>H78+H81</f>
        <v>6</v>
      </c>
      <c r="I75" s="34">
        <f t="shared" ref="I75:J75" si="28">I78+I81</f>
        <v>6</v>
      </c>
      <c r="J75" s="34">
        <f t="shared" si="28"/>
        <v>6</v>
      </c>
    </row>
    <row r="76" spans="2:10" ht="63" x14ac:dyDescent="0.25">
      <c r="B76" s="29" t="s">
        <v>249</v>
      </c>
      <c r="C76" s="11" t="s">
        <v>173</v>
      </c>
      <c r="D76" s="21" t="s">
        <v>6</v>
      </c>
      <c r="E76" s="5" t="s">
        <v>24</v>
      </c>
      <c r="F76" s="5" t="s">
        <v>185</v>
      </c>
      <c r="G76" s="12"/>
      <c r="H76" s="34">
        <f>H75</f>
        <v>6</v>
      </c>
      <c r="I76" s="34">
        <f t="shared" ref="I76:J76" si="29">I75</f>
        <v>6</v>
      </c>
      <c r="J76" s="34">
        <f t="shared" si="29"/>
        <v>6</v>
      </c>
    </row>
    <row r="77" spans="2:10" ht="47.25" x14ac:dyDescent="0.25">
      <c r="B77" s="29" t="s">
        <v>250</v>
      </c>
      <c r="C77" s="11" t="s">
        <v>176</v>
      </c>
      <c r="D77" s="21" t="s">
        <v>6</v>
      </c>
      <c r="E77" s="5" t="s">
        <v>24</v>
      </c>
      <c r="F77" s="5" t="s">
        <v>184</v>
      </c>
      <c r="G77" s="12"/>
      <c r="H77" s="34">
        <f>H75</f>
        <v>6</v>
      </c>
      <c r="I77" s="34">
        <f t="shared" ref="I77:J77" si="30">I75</f>
        <v>6</v>
      </c>
      <c r="J77" s="34">
        <f t="shared" si="30"/>
        <v>6</v>
      </c>
    </row>
    <row r="78" spans="2:10" ht="15.75" x14ac:dyDescent="0.25">
      <c r="B78" s="29" t="s">
        <v>226</v>
      </c>
      <c r="C78" s="11" t="s">
        <v>108</v>
      </c>
      <c r="D78" s="21" t="s">
        <v>6</v>
      </c>
      <c r="E78" s="5" t="s">
        <v>24</v>
      </c>
      <c r="F78" s="5" t="s">
        <v>90</v>
      </c>
      <c r="G78" s="12" t="s">
        <v>7</v>
      </c>
      <c r="H78" s="34">
        <f>H79</f>
        <v>4</v>
      </c>
      <c r="I78" s="34">
        <f t="shared" ref="I78:J79" si="31">I79</f>
        <v>4</v>
      </c>
      <c r="J78" s="34">
        <f t="shared" si="31"/>
        <v>4</v>
      </c>
    </row>
    <row r="79" spans="2:10" ht="47.25" x14ac:dyDescent="0.25">
      <c r="B79" s="29" t="s">
        <v>227</v>
      </c>
      <c r="C79" s="11" t="s">
        <v>194</v>
      </c>
      <c r="D79" s="21">
        <v>552</v>
      </c>
      <c r="E79" s="5" t="s">
        <v>24</v>
      </c>
      <c r="F79" s="5" t="s">
        <v>90</v>
      </c>
      <c r="G79" s="12" t="s">
        <v>61</v>
      </c>
      <c r="H79" s="34">
        <f>H80</f>
        <v>4</v>
      </c>
      <c r="I79" s="34">
        <f t="shared" si="31"/>
        <v>4</v>
      </c>
      <c r="J79" s="34">
        <f t="shared" si="31"/>
        <v>4</v>
      </c>
    </row>
    <row r="80" spans="2:10" ht="47.25" x14ac:dyDescent="0.25">
      <c r="B80" s="29" t="s">
        <v>228</v>
      </c>
      <c r="C80" s="11" t="s">
        <v>64</v>
      </c>
      <c r="D80" s="21">
        <v>552</v>
      </c>
      <c r="E80" s="5" t="s">
        <v>24</v>
      </c>
      <c r="F80" s="5" t="s">
        <v>90</v>
      </c>
      <c r="G80" s="12" t="s">
        <v>62</v>
      </c>
      <c r="H80" s="34">
        <v>4</v>
      </c>
      <c r="I80" s="34">
        <v>4</v>
      </c>
      <c r="J80" s="34">
        <v>4</v>
      </c>
    </row>
    <row r="81" spans="2:10" ht="31.5" x14ac:dyDescent="0.25">
      <c r="B81" s="29" t="s">
        <v>229</v>
      </c>
      <c r="C81" s="11" t="s">
        <v>101</v>
      </c>
      <c r="D81" s="21">
        <v>552</v>
      </c>
      <c r="E81" s="5" t="s">
        <v>24</v>
      </c>
      <c r="F81" s="5" t="s">
        <v>89</v>
      </c>
      <c r="G81" s="12"/>
      <c r="H81" s="34">
        <f>H82</f>
        <v>2</v>
      </c>
      <c r="I81" s="34">
        <f t="shared" ref="I81:J82" si="32">I82</f>
        <v>2</v>
      </c>
      <c r="J81" s="34">
        <f t="shared" si="32"/>
        <v>2</v>
      </c>
    </row>
    <row r="82" spans="2:10" ht="47.25" x14ac:dyDescent="0.25">
      <c r="B82" s="29" t="s">
        <v>230</v>
      </c>
      <c r="C82" s="11" t="s">
        <v>194</v>
      </c>
      <c r="D82" s="21">
        <v>552</v>
      </c>
      <c r="E82" s="5" t="s">
        <v>24</v>
      </c>
      <c r="F82" s="5" t="s">
        <v>89</v>
      </c>
      <c r="G82" s="12" t="s">
        <v>61</v>
      </c>
      <c r="H82" s="34">
        <f>H83</f>
        <v>2</v>
      </c>
      <c r="I82" s="34">
        <f t="shared" si="32"/>
        <v>2</v>
      </c>
      <c r="J82" s="34">
        <f t="shared" si="32"/>
        <v>2</v>
      </c>
    </row>
    <row r="83" spans="2:10" ht="47.25" x14ac:dyDescent="0.25">
      <c r="B83" s="30" t="s">
        <v>153</v>
      </c>
      <c r="C83" s="11" t="s">
        <v>64</v>
      </c>
      <c r="D83" s="21">
        <v>552</v>
      </c>
      <c r="E83" s="5" t="s">
        <v>24</v>
      </c>
      <c r="F83" s="5" t="s">
        <v>89</v>
      </c>
      <c r="G83" s="12" t="s">
        <v>62</v>
      </c>
      <c r="H83" s="34">
        <v>2</v>
      </c>
      <c r="I83" s="34">
        <v>2</v>
      </c>
      <c r="J83" s="34">
        <v>2</v>
      </c>
    </row>
    <row r="84" spans="2:10" ht="14.25" customHeight="1" x14ac:dyDescent="0.25">
      <c r="B84" s="30" t="s">
        <v>154</v>
      </c>
      <c r="C84" s="11" t="s">
        <v>25</v>
      </c>
      <c r="D84" s="21" t="s">
        <v>6</v>
      </c>
      <c r="E84" s="5" t="s">
        <v>26</v>
      </c>
      <c r="F84" s="5" t="s">
        <v>7</v>
      </c>
      <c r="G84" s="12" t="s">
        <v>7</v>
      </c>
      <c r="H84" s="34">
        <f>+H95+H89</f>
        <v>2400.6000000000004</v>
      </c>
      <c r="I84" s="34">
        <f t="shared" ref="I84:J84" si="33">+I95</f>
        <v>806.8</v>
      </c>
      <c r="J84" s="34">
        <f t="shared" si="33"/>
        <v>814.8</v>
      </c>
    </row>
    <row r="85" spans="2:10" ht="0.75" hidden="1" customHeight="1" x14ac:dyDescent="0.25">
      <c r="B85" s="30" t="s">
        <v>155</v>
      </c>
      <c r="C85" s="11" t="s">
        <v>123</v>
      </c>
      <c r="D85" s="21">
        <v>552</v>
      </c>
      <c r="E85" s="5" t="s">
        <v>122</v>
      </c>
      <c r="F85" s="5"/>
      <c r="G85" s="12"/>
      <c r="H85" s="36">
        <f>H86</f>
        <v>0</v>
      </c>
      <c r="I85" s="36">
        <f t="shared" ref="I85:J87" si="34">I86</f>
        <v>1</v>
      </c>
      <c r="J85" s="36">
        <f t="shared" si="34"/>
        <v>2</v>
      </c>
    </row>
    <row r="86" spans="2:10" ht="15.75" hidden="1" x14ac:dyDescent="0.25">
      <c r="B86" s="30" t="s">
        <v>156</v>
      </c>
      <c r="C86" s="11" t="s">
        <v>124</v>
      </c>
      <c r="D86" s="21">
        <v>552</v>
      </c>
      <c r="E86" s="5" t="s">
        <v>122</v>
      </c>
      <c r="F86" s="5" t="s">
        <v>125</v>
      </c>
      <c r="G86" s="12"/>
      <c r="H86" s="36">
        <f>H87</f>
        <v>0</v>
      </c>
      <c r="I86" s="36">
        <f t="shared" si="34"/>
        <v>1</v>
      </c>
      <c r="J86" s="36">
        <f t="shared" si="34"/>
        <v>2</v>
      </c>
    </row>
    <row r="87" spans="2:10" ht="31.5" hidden="1" x14ac:dyDescent="0.25">
      <c r="B87" s="30" t="s">
        <v>204</v>
      </c>
      <c r="C87" s="11" t="s">
        <v>63</v>
      </c>
      <c r="D87" s="21">
        <v>552</v>
      </c>
      <c r="E87" s="5" t="s">
        <v>122</v>
      </c>
      <c r="F87" s="5" t="s">
        <v>125</v>
      </c>
      <c r="G87" s="12" t="s">
        <v>61</v>
      </c>
      <c r="H87" s="36">
        <f>H88</f>
        <v>0</v>
      </c>
      <c r="I87" s="36">
        <f t="shared" si="34"/>
        <v>1</v>
      </c>
      <c r="J87" s="36">
        <f t="shared" si="34"/>
        <v>2</v>
      </c>
    </row>
    <row r="88" spans="2:10" ht="47.25" hidden="1" x14ac:dyDescent="0.25">
      <c r="B88" s="30" t="s">
        <v>205</v>
      </c>
      <c r="C88" s="11" t="s">
        <v>64</v>
      </c>
      <c r="D88" s="21">
        <v>552</v>
      </c>
      <c r="E88" s="5" t="s">
        <v>122</v>
      </c>
      <c r="F88" s="5" t="s">
        <v>125</v>
      </c>
      <c r="G88" s="12" t="s">
        <v>62</v>
      </c>
      <c r="H88" s="34">
        <v>0</v>
      </c>
      <c r="I88" s="34">
        <v>1</v>
      </c>
      <c r="J88" s="34">
        <v>2</v>
      </c>
    </row>
    <row r="89" spans="2:10" ht="19.5" customHeight="1" x14ac:dyDescent="0.25">
      <c r="B89" s="30" t="s">
        <v>206</v>
      </c>
      <c r="C89" s="11" t="s">
        <v>321</v>
      </c>
      <c r="D89" s="21" t="s">
        <v>6</v>
      </c>
      <c r="E89" s="5" t="s">
        <v>322</v>
      </c>
      <c r="F89" s="5"/>
      <c r="G89" s="12"/>
      <c r="H89" s="34">
        <f>H90</f>
        <v>5.3</v>
      </c>
      <c r="I89" s="34">
        <f t="shared" ref="I89:J93" si="35">I90</f>
        <v>0</v>
      </c>
      <c r="J89" s="34">
        <f t="shared" si="35"/>
        <v>0</v>
      </c>
    </row>
    <row r="90" spans="2:10" ht="49.5" customHeight="1" x14ac:dyDescent="0.25">
      <c r="B90" s="30" t="s">
        <v>157</v>
      </c>
      <c r="C90" s="11" t="s">
        <v>173</v>
      </c>
      <c r="D90" s="22" t="s">
        <v>6</v>
      </c>
      <c r="E90" s="7" t="s">
        <v>322</v>
      </c>
      <c r="F90" s="7" t="s">
        <v>185</v>
      </c>
      <c r="G90" s="16"/>
      <c r="H90" s="35">
        <f>H91</f>
        <v>5.3</v>
      </c>
      <c r="I90" s="35">
        <f t="shared" si="35"/>
        <v>0</v>
      </c>
      <c r="J90" s="35">
        <f t="shared" si="35"/>
        <v>0</v>
      </c>
    </row>
    <row r="91" spans="2:10" ht="38.25" customHeight="1" x14ac:dyDescent="0.25">
      <c r="B91" s="30" t="s">
        <v>158</v>
      </c>
      <c r="C91" s="11" t="s">
        <v>174</v>
      </c>
      <c r="D91" s="22" t="s">
        <v>6</v>
      </c>
      <c r="E91" s="7" t="s">
        <v>322</v>
      </c>
      <c r="F91" s="5" t="s">
        <v>323</v>
      </c>
      <c r="G91" s="16"/>
      <c r="H91" s="35">
        <f>H92</f>
        <v>5.3</v>
      </c>
      <c r="I91" s="35">
        <f t="shared" si="35"/>
        <v>0</v>
      </c>
      <c r="J91" s="35">
        <f t="shared" si="35"/>
        <v>0</v>
      </c>
    </row>
    <row r="92" spans="2:10" ht="35.25" customHeight="1" x14ac:dyDescent="0.25">
      <c r="B92" s="30" t="s">
        <v>159</v>
      </c>
      <c r="C92" s="11" t="s">
        <v>324</v>
      </c>
      <c r="D92" s="21" t="s">
        <v>6</v>
      </c>
      <c r="E92" s="5" t="s">
        <v>322</v>
      </c>
      <c r="F92" s="5" t="s">
        <v>323</v>
      </c>
      <c r="G92" s="12"/>
      <c r="H92" s="34">
        <f>H93</f>
        <v>5.3</v>
      </c>
      <c r="I92" s="34">
        <f t="shared" si="35"/>
        <v>0</v>
      </c>
      <c r="J92" s="34">
        <f t="shared" si="35"/>
        <v>0</v>
      </c>
    </row>
    <row r="93" spans="2:10" ht="19.5" customHeight="1" x14ac:dyDescent="0.25">
      <c r="B93" s="30" t="s">
        <v>160</v>
      </c>
      <c r="C93" s="11" t="s">
        <v>194</v>
      </c>
      <c r="D93" s="21">
        <v>552</v>
      </c>
      <c r="E93" s="5" t="s">
        <v>322</v>
      </c>
      <c r="F93" s="5" t="s">
        <v>323</v>
      </c>
      <c r="G93" s="12" t="s">
        <v>61</v>
      </c>
      <c r="H93" s="34">
        <f>H94</f>
        <v>5.3</v>
      </c>
      <c r="I93" s="34">
        <f t="shared" si="35"/>
        <v>0</v>
      </c>
      <c r="J93" s="34">
        <f t="shared" si="35"/>
        <v>0</v>
      </c>
    </row>
    <row r="94" spans="2:10" ht="19.5" customHeight="1" x14ac:dyDescent="0.25">
      <c r="B94" s="30" t="s">
        <v>161</v>
      </c>
      <c r="C94" s="11" t="s">
        <v>64</v>
      </c>
      <c r="D94" s="21">
        <v>552</v>
      </c>
      <c r="E94" s="5" t="s">
        <v>322</v>
      </c>
      <c r="F94" s="5" t="s">
        <v>323</v>
      </c>
      <c r="G94" s="12" t="s">
        <v>62</v>
      </c>
      <c r="H94" s="34">
        <v>5.3</v>
      </c>
      <c r="I94" s="34">
        <v>0</v>
      </c>
      <c r="J94" s="34">
        <v>0</v>
      </c>
    </row>
    <row r="95" spans="2:10" ht="15.75" x14ac:dyDescent="0.25">
      <c r="B95" s="30" t="s">
        <v>197</v>
      </c>
      <c r="C95" s="11" t="s">
        <v>42</v>
      </c>
      <c r="D95" s="21" t="s">
        <v>6</v>
      </c>
      <c r="E95" s="5" t="s">
        <v>41</v>
      </c>
      <c r="F95" s="5"/>
      <c r="G95" s="12"/>
      <c r="H95" s="34">
        <f>H96</f>
        <v>2395.3000000000002</v>
      </c>
      <c r="I95" s="34">
        <f t="shared" ref="I95:J96" si="36">I96</f>
        <v>806.8</v>
      </c>
      <c r="J95" s="34">
        <f t="shared" si="36"/>
        <v>814.8</v>
      </c>
    </row>
    <row r="96" spans="2:10" ht="63" x14ac:dyDescent="0.25">
      <c r="B96" s="30" t="s">
        <v>198</v>
      </c>
      <c r="C96" s="11" t="s">
        <v>173</v>
      </c>
      <c r="D96" s="22" t="s">
        <v>6</v>
      </c>
      <c r="E96" s="7" t="s">
        <v>41</v>
      </c>
      <c r="F96" s="7" t="s">
        <v>185</v>
      </c>
      <c r="G96" s="16"/>
      <c r="H96" s="35">
        <f>H97</f>
        <v>2395.3000000000002</v>
      </c>
      <c r="I96" s="35">
        <f t="shared" si="36"/>
        <v>806.8</v>
      </c>
      <c r="J96" s="35">
        <f t="shared" si="36"/>
        <v>814.8</v>
      </c>
    </row>
    <row r="97" spans="2:10" ht="47.25" x14ac:dyDescent="0.25">
      <c r="B97" s="30" t="s">
        <v>199</v>
      </c>
      <c r="C97" s="11" t="s">
        <v>177</v>
      </c>
      <c r="D97" s="22" t="s">
        <v>6</v>
      </c>
      <c r="E97" s="7" t="s">
        <v>41</v>
      </c>
      <c r="F97" s="26" t="s">
        <v>183</v>
      </c>
      <c r="G97" s="16"/>
      <c r="H97" s="35">
        <f>+H98+H104+H101</f>
        <v>2395.3000000000002</v>
      </c>
      <c r="I97" s="35">
        <f t="shared" ref="I97:J97" si="37">+I98+I104+I101</f>
        <v>806.8</v>
      </c>
      <c r="J97" s="35">
        <f t="shared" si="37"/>
        <v>814.8</v>
      </c>
    </row>
    <row r="98" spans="2:10" ht="47.25" x14ac:dyDescent="0.25">
      <c r="B98" s="30" t="s">
        <v>200</v>
      </c>
      <c r="C98" s="11" t="s">
        <v>48</v>
      </c>
      <c r="D98" s="21" t="s">
        <v>6</v>
      </c>
      <c r="E98" s="5" t="s">
        <v>41</v>
      </c>
      <c r="F98" s="5" t="s">
        <v>88</v>
      </c>
      <c r="G98" s="12"/>
      <c r="H98" s="34">
        <f>H99</f>
        <v>819.9</v>
      </c>
      <c r="I98" s="34">
        <f t="shared" ref="I98:J99" si="38">I99</f>
        <v>786.8</v>
      </c>
      <c r="J98" s="34">
        <f t="shared" si="38"/>
        <v>794.8</v>
      </c>
    </row>
    <row r="99" spans="2:10" ht="47.25" x14ac:dyDescent="0.25">
      <c r="B99" s="30" t="s">
        <v>201</v>
      </c>
      <c r="C99" s="11" t="s">
        <v>194</v>
      </c>
      <c r="D99" s="21">
        <v>552</v>
      </c>
      <c r="E99" s="5" t="s">
        <v>41</v>
      </c>
      <c r="F99" s="5" t="s">
        <v>88</v>
      </c>
      <c r="G99" s="12" t="s">
        <v>61</v>
      </c>
      <c r="H99" s="34">
        <f>H100</f>
        <v>819.9</v>
      </c>
      <c r="I99" s="34">
        <f t="shared" si="38"/>
        <v>786.8</v>
      </c>
      <c r="J99" s="34">
        <f t="shared" si="38"/>
        <v>794.8</v>
      </c>
    </row>
    <row r="100" spans="2:10" ht="47.25" x14ac:dyDescent="0.25">
      <c r="B100" s="30" t="s">
        <v>251</v>
      </c>
      <c r="C100" s="11" t="s">
        <v>64</v>
      </c>
      <c r="D100" s="21">
        <v>552</v>
      </c>
      <c r="E100" s="5" t="s">
        <v>41</v>
      </c>
      <c r="F100" s="5" t="s">
        <v>88</v>
      </c>
      <c r="G100" s="12" t="s">
        <v>62</v>
      </c>
      <c r="H100" s="34">
        <v>819.9</v>
      </c>
      <c r="I100" s="34">
        <v>786.8</v>
      </c>
      <c r="J100" s="34">
        <v>794.8</v>
      </c>
    </row>
    <row r="101" spans="2:10" ht="31.5" x14ac:dyDescent="0.25">
      <c r="B101" s="30" t="s">
        <v>252</v>
      </c>
      <c r="C101" s="11" t="s">
        <v>236</v>
      </c>
      <c r="D101" s="21" t="s">
        <v>6</v>
      </c>
      <c r="E101" s="5" t="s">
        <v>41</v>
      </c>
      <c r="F101" s="5" t="s">
        <v>235</v>
      </c>
      <c r="G101" s="12"/>
      <c r="H101" s="34">
        <f>H102</f>
        <v>1555.4</v>
      </c>
      <c r="I101" s="34">
        <f t="shared" ref="I101:J102" si="39">I102</f>
        <v>0</v>
      </c>
      <c r="J101" s="34">
        <f t="shared" si="39"/>
        <v>0</v>
      </c>
    </row>
    <row r="102" spans="2:10" ht="47.25" x14ac:dyDescent="0.25">
      <c r="B102" s="30" t="s">
        <v>253</v>
      </c>
      <c r="C102" s="11" t="s">
        <v>194</v>
      </c>
      <c r="D102" s="21">
        <v>552</v>
      </c>
      <c r="E102" s="5" t="s">
        <v>41</v>
      </c>
      <c r="F102" s="5" t="s">
        <v>235</v>
      </c>
      <c r="G102" s="12" t="s">
        <v>61</v>
      </c>
      <c r="H102" s="34">
        <f>H103</f>
        <v>1555.4</v>
      </c>
      <c r="I102" s="34">
        <f t="shared" si="39"/>
        <v>0</v>
      </c>
      <c r="J102" s="34">
        <f t="shared" si="39"/>
        <v>0</v>
      </c>
    </row>
    <row r="103" spans="2:10" ht="47.25" x14ac:dyDescent="0.25">
      <c r="B103" s="30" t="s">
        <v>254</v>
      </c>
      <c r="C103" s="11" t="s">
        <v>64</v>
      </c>
      <c r="D103" s="21">
        <v>552</v>
      </c>
      <c r="E103" s="5" t="s">
        <v>41</v>
      </c>
      <c r="F103" s="5" t="s">
        <v>235</v>
      </c>
      <c r="G103" s="12" t="s">
        <v>62</v>
      </c>
      <c r="H103" s="34">
        <v>1555.4</v>
      </c>
      <c r="I103" s="34">
        <v>0</v>
      </c>
      <c r="J103" s="34">
        <v>0</v>
      </c>
    </row>
    <row r="104" spans="2:10" ht="31.5" x14ac:dyDescent="0.25">
      <c r="B104" s="30" t="s">
        <v>255</v>
      </c>
      <c r="C104" s="11" t="s">
        <v>53</v>
      </c>
      <c r="D104" s="21" t="s">
        <v>6</v>
      </c>
      <c r="E104" s="5" t="s">
        <v>41</v>
      </c>
      <c r="F104" s="5" t="s">
        <v>87</v>
      </c>
      <c r="G104" s="12"/>
      <c r="H104" s="34">
        <f>H105</f>
        <v>20</v>
      </c>
      <c r="I104" s="34">
        <f t="shared" ref="I104:J105" si="40">I105</f>
        <v>20</v>
      </c>
      <c r="J104" s="34">
        <f t="shared" si="40"/>
        <v>20</v>
      </c>
    </row>
    <row r="105" spans="2:10" ht="47.25" x14ac:dyDescent="0.25">
      <c r="B105" s="30" t="s">
        <v>260</v>
      </c>
      <c r="C105" s="11" t="s">
        <v>194</v>
      </c>
      <c r="D105" s="21">
        <v>552</v>
      </c>
      <c r="E105" s="5" t="s">
        <v>41</v>
      </c>
      <c r="F105" s="5" t="s">
        <v>87</v>
      </c>
      <c r="G105" s="12" t="s">
        <v>61</v>
      </c>
      <c r="H105" s="34">
        <f>H106</f>
        <v>20</v>
      </c>
      <c r="I105" s="34">
        <f t="shared" si="40"/>
        <v>20</v>
      </c>
      <c r="J105" s="34">
        <f t="shared" si="40"/>
        <v>20</v>
      </c>
    </row>
    <row r="106" spans="2:10" ht="47.25" x14ac:dyDescent="0.25">
      <c r="B106" s="30" t="s">
        <v>261</v>
      </c>
      <c r="C106" s="11" t="s">
        <v>64</v>
      </c>
      <c r="D106" s="21">
        <v>552</v>
      </c>
      <c r="E106" s="5" t="s">
        <v>41</v>
      </c>
      <c r="F106" s="5" t="s">
        <v>87</v>
      </c>
      <c r="G106" s="12" t="s">
        <v>62</v>
      </c>
      <c r="H106" s="34">
        <v>20</v>
      </c>
      <c r="I106" s="34">
        <v>20</v>
      </c>
      <c r="J106" s="34">
        <v>20</v>
      </c>
    </row>
    <row r="107" spans="2:10" ht="31.5" x14ac:dyDescent="0.25">
      <c r="B107" s="30" t="s">
        <v>262</v>
      </c>
      <c r="C107" s="11" t="s">
        <v>75</v>
      </c>
      <c r="D107" s="21" t="s">
        <v>6</v>
      </c>
      <c r="E107" s="5" t="s">
        <v>27</v>
      </c>
      <c r="F107" s="5"/>
      <c r="G107" s="12" t="s">
        <v>7</v>
      </c>
      <c r="H107" s="34">
        <f>H114+H120+H108</f>
        <v>1449.4</v>
      </c>
      <c r="I107" s="34">
        <f t="shared" ref="I107:J107" si="41">I114+I120+I108</f>
        <v>1302.2</v>
      </c>
      <c r="J107" s="34">
        <f t="shared" si="41"/>
        <v>1302.2</v>
      </c>
    </row>
    <row r="108" spans="2:10" ht="15.75" x14ac:dyDescent="0.25">
      <c r="B108" s="30" t="s">
        <v>263</v>
      </c>
      <c r="C108" s="11" t="s">
        <v>231</v>
      </c>
      <c r="D108" s="21" t="s">
        <v>6</v>
      </c>
      <c r="E108" s="5" t="s">
        <v>232</v>
      </c>
      <c r="F108" s="5"/>
      <c r="G108" s="12"/>
      <c r="H108" s="34">
        <f>H111</f>
        <v>247.2</v>
      </c>
      <c r="I108" s="34">
        <f t="shared" ref="I108:J108" si="42">I111</f>
        <v>247.2</v>
      </c>
      <c r="J108" s="34">
        <f t="shared" si="42"/>
        <v>247.2</v>
      </c>
    </row>
    <row r="109" spans="2:10" ht="63" x14ac:dyDescent="0.25">
      <c r="B109" s="30" t="s">
        <v>272</v>
      </c>
      <c r="C109" s="11" t="s">
        <v>173</v>
      </c>
      <c r="D109" s="21" t="s">
        <v>6</v>
      </c>
      <c r="E109" s="5" t="s">
        <v>232</v>
      </c>
      <c r="F109" s="5" t="s">
        <v>185</v>
      </c>
      <c r="G109" s="12"/>
      <c r="H109" s="34">
        <f>H110</f>
        <v>247.2</v>
      </c>
      <c r="I109" s="34">
        <f t="shared" ref="I109:J112" si="43">I110</f>
        <v>247.2</v>
      </c>
      <c r="J109" s="34">
        <f t="shared" si="43"/>
        <v>247.2</v>
      </c>
    </row>
    <row r="110" spans="2:10" ht="39.75" customHeight="1" x14ac:dyDescent="0.25">
      <c r="B110" s="30" t="s">
        <v>273</v>
      </c>
      <c r="C110" s="11" t="s">
        <v>174</v>
      </c>
      <c r="D110" s="21" t="s">
        <v>6</v>
      </c>
      <c r="E110" s="5" t="s">
        <v>232</v>
      </c>
      <c r="F110" s="5" t="s">
        <v>186</v>
      </c>
      <c r="G110" s="12"/>
      <c r="H110" s="34">
        <f>H111</f>
        <v>247.2</v>
      </c>
      <c r="I110" s="34">
        <f t="shared" si="43"/>
        <v>247.2</v>
      </c>
      <c r="J110" s="34">
        <f t="shared" si="43"/>
        <v>247.2</v>
      </c>
    </row>
    <row r="111" spans="2:10" ht="15.75" x14ac:dyDescent="0.25">
      <c r="B111" s="30" t="s">
        <v>274</v>
      </c>
      <c r="C111" s="11" t="s">
        <v>233</v>
      </c>
      <c r="D111" s="21" t="s">
        <v>6</v>
      </c>
      <c r="E111" s="5" t="s">
        <v>232</v>
      </c>
      <c r="F111" s="5" t="s">
        <v>234</v>
      </c>
      <c r="G111" s="12" t="s">
        <v>7</v>
      </c>
      <c r="H111" s="34">
        <f>H112</f>
        <v>247.2</v>
      </c>
      <c r="I111" s="34">
        <f t="shared" si="43"/>
        <v>247.2</v>
      </c>
      <c r="J111" s="34">
        <f t="shared" si="43"/>
        <v>247.2</v>
      </c>
    </row>
    <row r="112" spans="2:10" ht="47.25" x14ac:dyDescent="0.25">
      <c r="B112" s="30" t="s">
        <v>275</v>
      </c>
      <c r="C112" s="11" t="s">
        <v>194</v>
      </c>
      <c r="D112" s="21">
        <v>552</v>
      </c>
      <c r="E112" s="5" t="s">
        <v>232</v>
      </c>
      <c r="F112" s="5" t="s">
        <v>234</v>
      </c>
      <c r="G112" s="12" t="s">
        <v>61</v>
      </c>
      <c r="H112" s="34">
        <f>H113</f>
        <v>247.2</v>
      </c>
      <c r="I112" s="34">
        <f t="shared" si="43"/>
        <v>247.2</v>
      </c>
      <c r="J112" s="34">
        <f t="shared" si="43"/>
        <v>247.2</v>
      </c>
    </row>
    <row r="113" spans="2:10" ht="47.25" x14ac:dyDescent="0.25">
      <c r="B113" s="30" t="s">
        <v>276</v>
      </c>
      <c r="C113" s="11" t="s">
        <v>64</v>
      </c>
      <c r="D113" s="21">
        <v>552</v>
      </c>
      <c r="E113" s="5" t="s">
        <v>232</v>
      </c>
      <c r="F113" s="5" t="s">
        <v>234</v>
      </c>
      <c r="G113" s="12" t="s">
        <v>62</v>
      </c>
      <c r="H113" s="34">
        <v>247.2</v>
      </c>
      <c r="I113" s="34">
        <v>247.2</v>
      </c>
      <c r="J113" s="34">
        <v>247.2</v>
      </c>
    </row>
    <row r="114" spans="2:10" ht="15.75" x14ac:dyDescent="0.25">
      <c r="B114" s="30" t="s">
        <v>277</v>
      </c>
      <c r="C114" s="11" t="s">
        <v>28</v>
      </c>
      <c r="D114" s="21" t="s">
        <v>6</v>
      </c>
      <c r="E114" s="5" t="s">
        <v>29</v>
      </c>
      <c r="F114" s="5"/>
      <c r="G114" s="12"/>
      <c r="H114" s="34">
        <f>H117</f>
        <v>25</v>
      </c>
      <c r="I114" s="34">
        <f t="shared" ref="I114:J114" si="44">I117</f>
        <v>25</v>
      </c>
      <c r="J114" s="34">
        <f t="shared" si="44"/>
        <v>25</v>
      </c>
    </row>
    <row r="115" spans="2:10" ht="63" x14ac:dyDescent="0.25">
      <c r="B115" s="30" t="s">
        <v>58</v>
      </c>
      <c r="C115" s="11" t="s">
        <v>173</v>
      </c>
      <c r="D115" s="21" t="s">
        <v>6</v>
      </c>
      <c r="E115" s="5" t="s">
        <v>29</v>
      </c>
      <c r="F115" s="5" t="s">
        <v>185</v>
      </c>
      <c r="G115" s="12"/>
      <c r="H115" s="34">
        <f>H116</f>
        <v>25</v>
      </c>
      <c r="I115" s="34">
        <f t="shared" ref="I115:J118" si="45">I116</f>
        <v>25</v>
      </c>
      <c r="J115" s="34">
        <f t="shared" si="45"/>
        <v>25</v>
      </c>
    </row>
    <row r="116" spans="2:10" ht="31.5" x14ac:dyDescent="0.25">
      <c r="B116" s="30" t="s">
        <v>264</v>
      </c>
      <c r="C116" s="11" t="s">
        <v>174</v>
      </c>
      <c r="D116" s="21" t="s">
        <v>6</v>
      </c>
      <c r="E116" s="5" t="s">
        <v>29</v>
      </c>
      <c r="F116" s="5" t="s">
        <v>186</v>
      </c>
      <c r="G116" s="12"/>
      <c r="H116" s="34">
        <f>H117</f>
        <v>25</v>
      </c>
      <c r="I116" s="34">
        <f t="shared" si="45"/>
        <v>25</v>
      </c>
      <c r="J116" s="34">
        <f t="shared" si="45"/>
        <v>25</v>
      </c>
    </row>
    <row r="117" spans="2:10" ht="31.5" x14ac:dyDescent="0.25">
      <c r="B117" s="30" t="s">
        <v>265</v>
      </c>
      <c r="C117" s="11" t="s">
        <v>105</v>
      </c>
      <c r="D117" s="21" t="s">
        <v>6</v>
      </c>
      <c r="E117" s="5" t="s">
        <v>29</v>
      </c>
      <c r="F117" s="5" t="s">
        <v>85</v>
      </c>
      <c r="G117" s="12" t="s">
        <v>7</v>
      </c>
      <c r="H117" s="34">
        <f>H118</f>
        <v>25</v>
      </c>
      <c r="I117" s="34">
        <f t="shared" si="45"/>
        <v>25</v>
      </c>
      <c r="J117" s="34">
        <f t="shared" si="45"/>
        <v>25</v>
      </c>
    </row>
    <row r="118" spans="2:10" ht="47.25" x14ac:dyDescent="0.25">
      <c r="B118" s="30" t="s">
        <v>266</v>
      </c>
      <c r="C118" s="11" t="s">
        <v>194</v>
      </c>
      <c r="D118" s="21">
        <v>552</v>
      </c>
      <c r="E118" s="5" t="s">
        <v>29</v>
      </c>
      <c r="F118" s="5" t="s">
        <v>86</v>
      </c>
      <c r="G118" s="12" t="s">
        <v>61</v>
      </c>
      <c r="H118" s="34">
        <f>H119</f>
        <v>25</v>
      </c>
      <c r="I118" s="34">
        <f t="shared" si="45"/>
        <v>25</v>
      </c>
      <c r="J118" s="34">
        <f t="shared" si="45"/>
        <v>25</v>
      </c>
    </row>
    <row r="119" spans="2:10" ht="47.25" x14ac:dyDescent="0.25">
      <c r="B119" s="30" t="s">
        <v>267</v>
      </c>
      <c r="C119" s="11" t="s">
        <v>64</v>
      </c>
      <c r="D119" s="21">
        <v>552</v>
      </c>
      <c r="E119" s="5" t="s">
        <v>29</v>
      </c>
      <c r="F119" s="5" t="s">
        <v>85</v>
      </c>
      <c r="G119" s="12" t="s">
        <v>62</v>
      </c>
      <c r="H119" s="34">
        <v>25</v>
      </c>
      <c r="I119" s="34">
        <v>25</v>
      </c>
      <c r="J119" s="34">
        <v>25</v>
      </c>
    </row>
    <row r="120" spans="2:10" ht="15.75" x14ac:dyDescent="0.25">
      <c r="B120" s="30" t="s">
        <v>278</v>
      </c>
      <c r="C120" s="11" t="s">
        <v>30</v>
      </c>
      <c r="D120" s="21" t="s">
        <v>6</v>
      </c>
      <c r="E120" s="5" t="s">
        <v>31</v>
      </c>
      <c r="F120" s="5"/>
      <c r="G120" s="12" t="s">
        <v>7</v>
      </c>
      <c r="H120" s="34">
        <f>H122+H129</f>
        <v>1177.2</v>
      </c>
      <c r="I120" s="34">
        <f>I131+I134+I123+I126</f>
        <v>1030</v>
      </c>
      <c r="J120" s="34">
        <f>J131+J134+J123+J126</f>
        <v>1030</v>
      </c>
    </row>
    <row r="121" spans="2:10" ht="63" x14ac:dyDescent="0.25">
      <c r="B121" s="30" t="s">
        <v>279</v>
      </c>
      <c r="C121" s="11" t="s">
        <v>173</v>
      </c>
      <c r="D121" s="21" t="s">
        <v>6</v>
      </c>
      <c r="E121" s="5" t="s">
        <v>31</v>
      </c>
      <c r="F121" s="5" t="s">
        <v>185</v>
      </c>
      <c r="G121" s="12"/>
      <c r="H121" s="34">
        <f>H123+H126</f>
        <v>212.7</v>
      </c>
      <c r="I121" s="34">
        <f t="shared" ref="I121:J121" si="46">I123+I126</f>
        <v>197</v>
      </c>
      <c r="J121" s="34">
        <f t="shared" si="46"/>
        <v>197</v>
      </c>
    </row>
    <row r="122" spans="2:10" ht="31.5" x14ac:dyDescent="0.25">
      <c r="B122" s="30" t="s">
        <v>280</v>
      </c>
      <c r="C122" s="11" t="s">
        <v>174</v>
      </c>
      <c r="D122" s="21" t="s">
        <v>6</v>
      </c>
      <c r="E122" s="5" t="s">
        <v>31</v>
      </c>
      <c r="F122" s="5" t="s">
        <v>186</v>
      </c>
      <c r="G122" s="12"/>
      <c r="H122" s="34">
        <f>H121</f>
        <v>212.7</v>
      </c>
      <c r="I122" s="34">
        <f t="shared" ref="I122:J122" si="47">I121</f>
        <v>197</v>
      </c>
      <c r="J122" s="34">
        <f t="shared" si="47"/>
        <v>197</v>
      </c>
    </row>
    <row r="123" spans="2:10" ht="15.75" x14ac:dyDescent="0.25">
      <c r="B123" s="30" t="s">
        <v>281</v>
      </c>
      <c r="C123" s="11" t="s">
        <v>103</v>
      </c>
      <c r="D123" s="21" t="s">
        <v>6</v>
      </c>
      <c r="E123" s="5" t="s">
        <v>31</v>
      </c>
      <c r="F123" s="5" t="s">
        <v>82</v>
      </c>
      <c r="G123" s="12" t="s">
        <v>7</v>
      </c>
      <c r="H123" s="34">
        <f>H124</f>
        <v>25</v>
      </c>
      <c r="I123" s="34">
        <f t="shared" ref="I123:J124" si="48">I124</f>
        <v>25</v>
      </c>
      <c r="J123" s="34">
        <f t="shared" si="48"/>
        <v>25</v>
      </c>
    </row>
    <row r="124" spans="2:10" ht="47.25" x14ac:dyDescent="0.25">
      <c r="B124" s="30" t="s">
        <v>282</v>
      </c>
      <c r="C124" s="11" t="s">
        <v>194</v>
      </c>
      <c r="D124" s="21">
        <v>552</v>
      </c>
      <c r="E124" s="5" t="s">
        <v>31</v>
      </c>
      <c r="F124" s="5" t="s">
        <v>82</v>
      </c>
      <c r="G124" s="12" t="s">
        <v>61</v>
      </c>
      <c r="H124" s="34">
        <f>H125</f>
        <v>25</v>
      </c>
      <c r="I124" s="34">
        <f t="shared" si="48"/>
        <v>25</v>
      </c>
      <c r="J124" s="34">
        <f t="shared" si="48"/>
        <v>25</v>
      </c>
    </row>
    <row r="125" spans="2:10" ht="47.25" x14ac:dyDescent="0.25">
      <c r="B125" s="30" t="s">
        <v>283</v>
      </c>
      <c r="C125" s="11" t="s">
        <v>64</v>
      </c>
      <c r="D125" s="21">
        <v>552</v>
      </c>
      <c r="E125" s="5" t="s">
        <v>31</v>
      </c>
      <c r="F125" s="5" t="s">
        <v>82</v>
      </c>
      <c r="G125" s="12" t="s">
        <v>62</v>
      </c>
      <c r="H125" s="34">
        <v>25</v>
      </c>
      <c r="I125" s="34">
        <v>25</v>
      </c>
      <c r="J125" s="34">
        <v>25</v>
      </c>
    </row>
    <row r="126" spans="2:10" ht="15.75" x14ac:dyDescent="0.25">
      <c r="B126" s="30" t="s">
        <v>284</v>
      </c>
      <c r="C126" s="17" t="s">
        <v>102</v>
      </c>
      <c r="D126" s="22" t="s">
        <v>6</v>
      </c>
      <c r="E126" s="7" t="s">
        <v>31</v>
      </c>
      <c r="F126" s="7" t="s">
        <v>81</v>
      </c>
      <c r="G126" s="16" t="s">
        <v>7</v>
      </c>
      <c r="H126" s="35">
        <f>H127</f>
        <v>187.7</v>
      </c>
      <c r="I126" s="35">
        <f t="shared" ref="I126:J127" si="49">I127</f>
        <v>172</v>
      </c>
      <c r="J126" s="35">
        <f t="shared" si="49"/>
        <v>172</v>
      </c>
    </row>
    <row r="127" spans="2:10" ht="47.25" x14ac:dyDescent="0.25">
      <c r="B127" s="30" t="s">
        <v>285</v>
      </c>
      <c r="C127" s="17" t="s">
        <v>194</v>
      </c>
      <c r="D127" s="22">
        <v>552</v>
      </c>
      <c r="E127" s="7" t="s">
        <v>31</v>
      </c>
      <c r="F127" s="7" t="s">
        <v>81</v>
      </c>
      <c r="G127" s="16" t="s">
        <v>61</v>
      </c>
      <c r="H127" s="35">
        <f>H128</f>
        <v>187.7</v>
      </c>
      <c r="I127" s="35">
        <f t="shared" si="49"/>
        <v>172</v>
      </c>
      <c r="J127" s="35">
        <f t="shared" si="49"/>
        <v>172</v>
      </c>
    </row>
    <row r="128" spans="2:10" ht="47.25" x14ac:dyDescent="0.25">
      <c r="B128" s="30" t="s">
        <v>286</v>
      </c>
      <c r="C128" s="17" t="s">
        <v>64</v>
      </c>
      <c r="D128" s="22">
        <v>552</v>
      </c>
      <c r="E128" s="7" t="s">
        <v>31</v>
      </c>
      <c r="F128" s="7" t="s">
        <v>81</v>
      </c>
      <c r="G128" s="16" t="s">
        <v>62</v>
      </c>
      <c r="H128" s="35">
        <v>187.7</v>
      </c>
      <c r="I128" s="35">
        <v>172</v>
      </c>
      <c r="J128" s="35">
        <v>172</v>
      </c>
    </row>
    <row r="129" spans="2:10" ht="63" x14ac:dyDescent="0.25">
      <c r="B129" s="30" t="s">
        <v>287</v>
      </c>
      <c r="C129" s="11" t="s">
        <v>173</v>
      </c>
      <c r="D129" s="21" t="s">
        <v>6</v>
      </c>
      <c r="E129" s="5" t="s">
        <v>31</v>
      </c>
      <c r="F129" s="7" t="s">
        <v>185</v>
      </c>
      <c r="G129" s="12"/>
      <c r="H129" s="34">
        <f>H131+H134</f>
        <v>964.5</v>
      </c>
      <c r="I129" s="34">
        <f t="shared" ref="I129:J129" si="50">I131+I134</f>
        <v>833</v>
      </c>
      <c r="J129" s="34">
        <f t="shared" si="50"/>
        <v>833</v>
      </c>
    </row>
    <row r="130" spans="2:10" ht="63" x14ac:dyDescent="0.25">
      <c r="B130" s="30" t="s">
        <v>288</v>
      </c>
      <c r="C130" s="11" t="s">
        <v>175</v>
      </c>
      <c r="D130" s="21" t="s">
        <v>6</v>
      </c>
      <c r="E130" s="5" t="s">
        <v>31</v>
      </c>
      <c r="F130" s="7" t="s">
        <v>203</v>
      </c>
      <c r="G130" s="12"/>
      <c r="H130" s="34">
        <f>H129</f>
        <v>964.5</v>
      </c>
      <c r="I130" s="34">
        <f t="shared" ref="I130:J130" si="51">I129</f>
        <v>833</v>
      </c>
      <c r="J130" s="34">
        <f t="shared" si="51"/>
        <v>833</v>
      </c>
    </row>
    <row r="131" spans="2:10" ht="15.75" x14ac:dyDescent="0.25">
      <c r="B131" s="30" t="s">
        <v>289</v>
      </c>
      <c r="C131" s="11" t="s">
        <v>46</v>
      </c>
      <c r="D131" s="21" t="s">
        <v>6</v>
      </c>
      <c r="E131" s="5" t="s">
        <v>31</v>
      </c>
      <c r="F131" s="5" t="s">
        <v>84</v>
      </c>
      <c r="G131" s="12" t="s">
        <v>7</v>
      </c>
      <c r="H131" s="34">
        <f>H132</f>
        <v>814.5</v>
      </c>
      <c r="I131" s="34">
        <f t="shared" ref="I131:J132" si="52">I132</f>
        <v>703</v>
      </c>
      <c r="J131" s="34">
        <f t="shared" si="52"/>
        <v>703</v>
      </c>
    </row>
    <row r="132" spans="2:10" ht="47.25" x14ac:dyDescent="0.25">
      <c r="B132" s="30" t="s">
        <v>290</v>
      </c>
      <c r="C132" s="11" t="s">
        <v>194</v>
      </c>
      <c r="D132" s="21">
        <v>552</v>
      </c>
      <c r="E132" s="5" t="s">
        <v>31</v>
      </c>
      <c r="F132" s="5" t="s">
        <v>84</v>
      </c>
      <c r="G132" s="12" t="s">
        <v>61</v>
      </c>
      <c r="H132" s="34">
        <f>H133</f>
        <v>814.5</v>
      </c>
      <c r="I132" s="34">
        <f t="shared" si="52"/>
        <v>703</v>
      </c>
      <c r="J132" s="34">
        <f t="shared" si="52"/>
        <v>703</v>
      </c>
    </row>
    <row r="133" spans="2:10" ht="47.25" x14ac:dyDescent="0.25">
      <c r="B133" s="30" t="s">
        <v>291</v>
      </c>
      <c r="C133" s="11" t="s">
        <v>64</v>
      </c>
      <c r="D133" s="21">
        <v>552</v>
      </c>
      <c r="E133" s="5" t="s">
        <v>31</v>
      </c>
      <c r="F133" s="5" t="s">
        <v>84</v>
      </c>
      <c r="G133" s="12" t="s">
        <v>62</v>
      </c>
      <c r="H133" s="34">
        <v>814.5</v>
      </c>
      <c r="I133" s="34">
        <v>703</v>
      </c>
      <c r="J133" s="34">
        <v>703</v>
      </c>
    </row>
    <row r="134" spans="2:10" ht="15.75" x14ac:dyDescent="0.25">
      <c r="B134" s="30" t="s">
        <v>292</v>
      </c>
      <c r="C134" s="11" t="s">
        <v>32</v>
      </c>
      <c r="D134" s="21" t="s">
        <v>6</v>
      </c>
      <c r="E134" s="5" t="s">
        <v>31</v>
      </c>
      <c r="F134" s="5" t="s">
        <v>83</v>
      </c>
      <c r="G134" s="12" t="s">
        <v>7</v>
      </c>
      <c r="H134" s="34">
        <f>H135</f>
        <v>150</v>
      </c>
      <c r="I134" s="34">
        <f t="shared" ref="I134:J135" si="53">I135</f>
        <v>130</v>
      </c>
      <c r="J134" s="34">
        <f t="shared" si="53"/>
        <v>130</v>
      </c>
    </row>
    <row r="135" spans="2:10" ht="31.5" x14ac:dyDescent="0.25">
      <c r="B135" s="30" t="s">
        <v>59</v>
      </c>
      <c r="C135" s="11" t="s">
        <v>63</v>
      </c>
      <c r="D135" s="21">
        <v>552</v>
      </c>
      <c r="E135" s="5" t="s">
        <v>31</v>
      </c>
      <c r="F135" s="5" t="s">
        <v>83</v>
      </c>
      <c r="G135" s="12" t="s">
        <v>61</v>
      </c>
      <c r="H135" s="34">
        <f>H136</f>
        <v>150</v>
      </c>
      <c r="I135" s="34">
        <f t="shared" si="53"/>
        <v>130</v>
      </c>
      <c r="J135" s="34">
        <f t="shared" si="53"/>
        <v>130</v>
      </c>
    </row>
    <row r="136" spans="2:10" ht="47.25" x14ac:dyDescent="0.25">
      <c r="B136" s="30" t="s">
        <v>293</v>
      </c>
      <c r="C136" s="11" t="s">
        <v>64</v>
      </c>
      <c r="D136" s="21">
        <v>552</v>
      </c>
      <c r="E136" s="5" t="s">
        <v>31</v>
      </c>
      <c r="F136" s="5" t="s">
        <v>83</v>
      </c>
      <c r="G136" s="12" t="s">
        <v>62</v>
      </c>
      <c r="H136" s="34">
        <v>150</v>
      </c>
      <c r="I136" s="34">
        <v>130</v>
      </c>
      <c r="J136" s="34">
        <v>130</v>
      </c>
    </row>
    <row r="137" spans="2:10" ht="15.75" x14ac:dyDescent="0.25">
      <c r="B137" s="30" t="s">
        <v>294</v>
      </c>
      <c r="C137" s="11" t="s">
        <v>74</v>
      </c>
      <c r="D137" s="21" t="s">
        <v>6</v>
      </c>
      <c r="E137" s="5" t="s">
        <v>33</v>
      </c>
      <c r="F137" s="5" t="s">
        <v>7</v>
      </c>
      <c r="G137" s="12" t="s">
        <v>7</v>
      </c>
      <c r="H137" s="34">
        <f>H138</f>
        <v>10518.3</v>
      </c>
      <c r="I137" s="34">
        <f t="shared" ref="I137:J137" si="54">I138</f>
        <v>8517.9500000000007</v>
      </c>
      <c r="J137" s="34">
        <f t="shared" si="54"/>
        <v>8093.95</v>
      </c>
    </row>
    <row r="138" spans="2:10" ht="21.75" customHeight="1" x14ac:dyDescent="0.25">
      <c r="B138" s="30" t="s">
        <v>295</v>
      </c>
      <c r="C138" s="11" t="s">
        <v>34</v>
      </c>
      <c r="D138" s="21" t="s">
        <v>6</v>
      </c>
      <c r="E138" s="5" t="s">
        <v>35</v>
      </c>
      <c r="F138" s="5"/>
      <c r="G138" s="12" t="s">
        <v>7</v>
      </c>
      <c r="H138" s="34">
        <f>H141+H146</f>
        <v>10518.3</v>
      </c>
      <c r="I138" s="34">
        <f t="shared" ref="I138:J138" si="55">I141+I146</f>
        <v>8517.9500000000007</v>
      </c>
      <c r="J138" s="34">
        <f t="shared" si="55"/>
        <v>8093.95</v>
      </c>
    </row>
    <row r="139" spans="2:10" ht="48.75" customHeight="1" x14ac:dyDescent="0.25">
      <c r="B139" s="30" t="s">
        <v>296</v>
      </c>
      <c r="C139" s="11" t="s">
        <v>178</v>
      </c>
      <c r="D139" s="21" t="s">
        <v>6</v>
      </c>
      <c r="E139" s="5" t="s">
        <v>35</v>
      </c>
      <c r="F139" s="5" t="s">
        <v>187</v>
      </c>
      <c r="G139" s="12"/>
      <c r="H139" s="34">
        <f>H140</f>
        <v>75</v>
      </c>
      <c r="I139" s="34">
        <f t="shared" ref="I139:J142" si="56">I140</f>
        <v>75</v>
      </c>
      <c r="J139" s="34">
        <f t="shared" si="56"/>
        <v>75</v>
      </c>
    </row>
    <row r="140" spans="2:10" ht="58.5" customHeight="1" x14ac:dyDescent="0.25">
      <c r="B140" s="30" t="s">
        <v>297</v>
      </c>
      <c r="C140" s="11" t="s">
        <v>179</v>
      </c>
      <c r="D140" s="21" t="s">
        <v>6</v>
      </c>
      <c r="E140" s="5" t="s">
        <v>35</v>
      </c>
      <c r="F140" s="5" t="s">
        <v>182</v>
      </c>
      <c r="G140" s="12"/>
      <c r="H140" s="34">
        <f>H141</f>
        <v>75</v>
      </c>
      <c r="I140" s="34">
        <f t="shared" si="56"/>
        <v>75</v>
      </c>
      <c r="J140" s="34">
        <f t="shared" si="56"/>
        <v>75</v>
      </c>
    </row>
    <row r="141" spans="2:10" ht="20.25" customHeight="1" x14ac:dyDescent="0.25">
      <c r="B141" s="30" t="s">
        <v>298</v>
      </c>
      <c r="C141" s="11" t="s">
        <v>106</v>
      </c>
      <c r="D141" s="21" t="s">
        <v>6</v>
      </c>
      <c r="E141" s="5" t="s">
        <v>35</v>
      </c>
      <c r="F141" s="5" t="s">
        <v>80</v>
      </c>
      <c r="G141" s="12"/>
      <c r="H141" s="34">
        <f>H142</f>
        <v>75</v>
      </c>
      <c r="I141" s="34">
        <f t="shared" si="56"/>
        <v>75</v>
      </c>
      <c r="J141" s="34">
        <f t="shared" si="56"/>
        <v>75</v>
      </c>
    </row>
    <row r="142" spans="2:10" ht="36" customHeight="1" x14ac:dyDescent="0.25">
      <c r="B142" s="30" t="s">
        <v>299</v>
      </c>
      <c r="C142" s="11" t="s">
        <v>194</v>
      </c>
      <c r="D142" s="21">
        <v>552</v>
      </c>
      <c r="E142" s="5" t="s">
        <v>35</v>
      </c>
      <c r="F142" s="5" t="s">
        <v>80</v>
      </c>
      <c r="G142" s="12" t="s">
        <v>61</v>
      </c>
      <c r="H142" s="34">
        <f>H143</f>
        <v>75</v>
      </c>
      <c r="I142" s="34">
        <f t="shared" si="56"/>
        <v>75</v>
      </c>
      <c r="J142" s="34">
        <f t="shared" si="56"/>
        <v>75</v>
      </c>
    </row>
    <row r="143" spans="2:10" ht="49.5" customHeight="1" x14ac:dyDescent="0.25">
      <c r="B143" s="30" t="s">
        <v>300</v>
      </c>
      <c r="C143" s="11" t="s">
        <v>64</v>
      </c>
      <c r="D143" s="21">
        <v>552</v>
      </c>
      <c r="E143" s="5" t="s">
        <v>35</v>
      </c>
      <c r="F143" s="5" t="s">
        <v>80</v>
      </c>
      <c r="G143" s="12" t="s">
        <v>62</v>
      </c>
      <c r="H143" s="34">
        <v>75</v>
      </c>
      <c r="I143" s="34">
        <v>75</v>
      </c>
      <c r="J143" s="34">
        <v>75</v>
      </c>
    </row>
    <row r="144" spans="2:10" ht="20.25" customHeight="1" x14ac:dyDescent="0.25">
      <c r="B144" s="30" t="s">
        <v>301</v>
      </c>
      <c r="C144" s="11" t="s">
        <v>164</v>
      </c>
      <c r="D144" s="21" t="s">
        <v>6</v>
      </c>
      <c r="E144" s="5" t="s">
        <v>35</v>
      </c>
      <c r="F144" s="5">
        <v>9000000000</v>
      </c>
      <c r="G144" s="12"/>
      <c r="H144" s="34">
        <f>H145</f>
        <v>10443.299999999999</v>
      </c>
      <c r="I144" s="34">
        <f t="shared" ref="I144:J147" si="57">I145</f>
        <v>8442.9500000000007</v>
      </c>
      <c r="J144" s="34">
        <f t="shared" si="57"/>
        <v>8018.95</v>
      </c>
    </row>
    <row r="145" spans="2:10" ht="20.25" customHeight="1" x14ac:dyDescent="0.25">
      <c r="B145" s="30" t="s">
        <v>302</v>
      </c>
      <c r="C145" s="11" t="s">
        <v>172</v>
      </c>
      <c r="D145" s="21" t="s">
        <v>6</v>
      </c>
      <c r="E145" s="5" t="s">
        <v>35</v>
      </c>
      <c r="F145" s="5" t="s">
        <v>171</v>
      </c>
      <c r="G145" s="12"/>
      <c r="H145" s="34">
        <f>H146</f>
        <v>10443.299999999999</v>
      </c>
      <c r="I145" s="34">
        <f t="shared" si="57"/>
        <v>8442.9500000000007</v>
      </c>
      <c r="J145" s="34">
        <f t="shared" si="57"/>
        <v>8018.95</v>
      </c>
    </row>
    <row r="146" spans="2:10" ht="66.75" customHeight="1" x14ac:dyDescent="0.25">
      <c r="B146" s="30" t="s">
        <v>303</v>
      </c>
      <c r="C146" s="11" t="s">
        <v>113</v>
      </c>
      <c r="D146" s="21" t="s">
        <v>6</v>
      </c>
      <c r="E146" s="5" t="s">
        <v>35</v>
      </c>
      <c r="F146" s="5" t="s">
        <v>112</v>
      </c>
      <c r="G146" s="12"/>
      <c r="H146" s="34">
        <f>H147</f>
        <v>10443.299999999999</v>
      </c>
      <c r="I146" s="34">
        <f t="shared" si="57"/>
        <v>8442.9500000000007</v>
      </c>
      <c r="J146" s="34">
        <f t="shared" si="57"/>
        <v>8018.95</v>
      </c>
    </row>
    <row r="147" spans="2:10" ht="15.75" x14ac:dyDescent="0.25">
      <c r="B147" s="30" t="s">
        <v>304</v>
      </c>
      <c r="C147" s="11" t="s">
        <v>70</v>
      </c>
      <c r="D147" s="21">
        <v>552</v>
      </c>
      <c r="E147" s="5" t="s">
        <v>35</v>
      </c>
      <c r="F147" s="5" t="s">
        <v>112</v>
      </c>
      <c r="G147" s="12" t="s">
        <v>69</v>
      </c>
      <c r="H147" s="34">
        <f>H148</f>
        <v>10443.299999999999</v>
      </c>
      <c r="I147" s="34">
        <f t="shared" si="57"/>
        <v>8442.9500000000007</v>
      </c>
      <c r="J147" s="34">
        <f t="shared" si="57"/>
        <v>8018.95</v>
      </c>
    </row>
    <row r="148" spans="2:10" ht="15.75" x14ac:dyDescent="0.25">
      <c r="B148" s="30" t="s">
        <v>305</v>
      </c>
      <c r="C148" s="11" t="s">
        <v>52</v>
      </c>
      <c r="D148" s="21">
        <v>552</v>
      </c>
      <c r="E148" s="5" t="s">
        <v>35</v>
      </c>
      <c r="F148" s="5" t="s">
        <v>112</v>
      </c>
      <c r="G148" s="12" t="s">
        <v>51</v>
      </c>
      <c r="H148" s="34">
        <v>10443.299999999999</v>
      </c>
      <c r="I148" s="34">
        <v>8442.9500000000007</v>
      </c>
      <c r="J148" s="34">
        <v>8018.95</v>
      </c>
    </row>
    <row r="149" spans="2:10" ht="15.75" x14ac:dyDescent="0.25">
      <c r="B149" s="30" t="s">
        <v>306</v>
      </c>
      <c r="C149" s="11" t="s">
        <v>73</v>
      </c>
      <c r="D149" s="21" t="s">
        <v>6</v>
      </c>
      <c r="E149" s="5" t="s">
        <v>36</v>
      </c>
      <c r="F149" s="5" t="s">
        <v>7</v>
      </c>
      <c r="G149" s="12" t="s">
        <v>7</v>
      </c>
      <c r="H149" s="34">
        <f>H150</f>
        <v>7.8</v>
      </c>
      <c r="I149" s="34">
        <f t="shared" ref="I149:J149" si="58">I150</f>
        <v>7.8</v>
      </c>
      <c r="J149" s="34">
        <f t="shared" si="58"/>
        <v>7.8</v>
      </c>
    </row>
    <row r="150" spans="2:10" ht="15.75" x14ac:dyDescent="0.25">
      <c r="B150" s="30" t="s">
        <v>307</v>
      </c>
      <c r="C150" s="11" t="s">
        <v>37</v>
      </c>
      <c r="D150" s="21" t="s">
        <v>6</v>
      </c>
      <c r="E150" s="5" t="s">
        <v>38</v>
      </c>
      <c r="F150" s="5"/>
      <c r="G150" s="12"/>
      <c r="H150" s="34">
        <f>H151</f>
        <v>7.8</v>
      </c>
      <c r="I150" s="34">
        <f t="shared" ref="I150:J150" si="59">+I153</f>
        <v>7.8</v>
      </c>
      <c r="J150" s="34">
        <f t="shared" si="59"/>
        <v>7.8</v>
      </c>
    </row>
    <row r="151" spans="2:10" ht="63" x14ac:dyDescent="0.25">
      <c r="B151" s="30" t="s">
        <v>308</v>
      </c>
      <c r="C151" s="11" t="s">
        <v>173</v>
      </c>
      <c r="D151" s="21" t="s">
        <v>6</v>
      </c>
      <c r="E151" s="5" t="s">
        <v>38</v>
      </c>
      <c r="F151" s="5" t="s">
        <v>185</v>
      </c>
      <c r="G151" s="12"/>
      <c r="H151" s="34">
        <f>H152</f>
        <v>7.8</v>
      </c>
      <c r="I151" s="34">
        <f t="shared" ref="I151:J151" si="60">I150</f>
        <v>7.8</v>
      </c>
      <c r="J151" s="34">
        <f t="shared" si="60"/>
        <v>7.8</v>
      </c>
    </row>
    <row r="152" spans="2:10" ht="31.5" x14ac:dyDescent="0.25">
      <c r="B152" s="30" t="s">
        <v>309</v>
      </c>
      <c r="C152" s="11" t="s">
        <v>174</v>
      </c>
      <c r="D152" s="21" t="s">
        <v>6</v>
      </c>
      <c r="E152" s="5" t="s">
        <v>38</v>
      </c>
      <c r="F152" s="5" t="s">
        <v>186</v>
      </c>
      <c r="G152" s="12"/>
      <c r="H152" s="34">
        <f>+H153</f>
        <v>7.8</v>
      </c>
      <c r="I152" s="34">
        <f t="shared" ref="I152:J152" si="61">I150</f>
        <v>7.8</v>
      </c>
      <c r="J152" s="34">
        <f t="shared" si="61"/>
        <v>7.8</v>
      </c>
    </row>
    <row r="153" spans="2:10" ht="31.5" x14ac:dyDescent="0.25">
      <c r="B153" s="30" t="s">
        <v>310</v>
      </c>
      <c r="C153" s="11" t="s">
        <v>188</v>
      </c>
      <c r="D153" s="21" t="s">
        <v>6</v>
      </c>
      <c r="E153" s="5" t="s">
        <v>38</v>
      </c>
      <c r="F153" s="5" t="s">
        <v>111</v>
      </c>
      <c r="G153" s="12" t="s">
        <v>7</v>
      </c>
      <c r="H153" s="34">
        <f>H154</f>
        <v>7.8</v>
      </c>
      <c r="I153" s="34">
        <f t="shared" ref="I153:J154" si="62">I154</f>
        <v>7.8</v>
      </c>
      <c r="J153" s="34">
        <f t="shared" si="62"/>
        <v>7.8</v>
      </c>
    </row>
    <row r="154" spans="2:10" ht="47.25" x14ac:dyDescent="0.25">
      <c r="B154" s="30" t="s">
        <v>311</v>
      </c>
      <c r="C154" s="11" t="s">
        <v>194</v>
      </c>
      <c r="D154" s="21">
        <v>552</v>
      </c>
      <c r="E154" s="5" t="s">
        <v>38</v>
      </c>
      <c r="F154" s="5" t="s">
        <v>111</v>
      </c>
      <c r="G154" s="12" t="s">
        <v>61</v>
      </c>
      <c r="H154" s="34">
        <f>H155</f>
        <v>7.8</v>
      </c>
      <c r="I154" s="34">
        <f t="shared" si="62"/>
        <v>7.8</v>
      </c>
      <c r="J154" s="34">
        <f t="shared" si="62"/>
        <v>7.8</v>
      </c>
    </row>
    <row r="155" spans="2:10" ht="47.25" x14ac:dyDescent="0.25">
      <c r="B155" s="30" t="s">
        <v>312</v>
      </c>
      <c r="C155" s="11" t="s">
        <v>64</v>
      </c>
      <c r="D155" s="21">
        <v>552</v>
      </c>
      <c r="E155" s="5" t="s">
        <v>38</v>
      </c>
      <c r="F155" s="5" t="s">
        <v>111</v>
      </c>
      <c r="G155" s="12" t="s">
        <v>62</v>
      </c>
      <c r="H155" s="34">
        <v>7.8</v>
      </c>
      <c r="I155" s="34">
        <v>7.8</v>
      </c>
      <c r="J155" s="34">
        <v>7.8</v>
      </c>
    </row>
    <row r="156" spans="2:10" ht="15.75" x14ac:dyDescent="0.25">
      <c r="B156" s="30" t="s">
        <v>313</v>
      </c>
      <c r="C156" s="11" t="s">
        <v>119</v>
      </c>
      <c r="D156" s="21">
        <v>552</v>
      </c>
      <c r="E156" s="5" t="s">
        <v>114</v>
      </c>
      <c r="F156" s="5"/>
      <c r="G156" s="12"/>
      <c r="H156" s="34">
        <f>H157</f>
        <v>60</v>
      </c>
      <c r="I156" s="34">
        <f t="shared" ref="I156:J156" si="63">I157</f>
        <v>60</v>
      </c>
      <c r="J156" s="34">
        <f t="shared" si="63"/>
        <v>60</v>
      </c>
    </row>
    <row r="157" spans="2:10" ht="15.75" x14ac:dyDescent="0.25">
      <c r="B157" s="30" t="s">
        <v>314</v>
      </c>
      <c r="C157" s="18" t="s">
        <v>126</v>
      </c>
      <c r="D157" s="21">
        <v>552</v>
      </c>
      <c r="E157" s="5" t="s">
        <v>115</v>
      </c>
      <c r="F157" s="5"/>
      <c r="G157" s="12"/>
      <c r="H157" s="34">
        <f>H160</f>
        <v>60</v>
      </c>
      <c r="I157" s="34">
        <f t="shared" ref="I157:J157" si="64">I160</f>
        <v>60</v>
      </c>
      <c r="J157" s="34">
        <f t="shared" si="64"/>
        <v>60</v>
      </c>
    </row>
    <row r="158" spans="2:10" ht="15.75" x14ac:dyDescent="0.25">
      <c r="B158" s="30" t="s">
        <v>315</v>
      </c>
      <c r="C158" s="18" t="s">
        <v>164</v>
      </c>
      <c r="D158" s="21" t="s">
        <v>6</v>
      </c>
      <c r="E158" s="5" t="s">
        <v>115</v>
      </c>
      <c r="F158" s="5">
        <v>9000000000</v>
      </c>
      <c r="G158" s="12"/>
      <c r="H158" s="34">
        <f>H159</f>
        <v>60</v>
      </c>
      <c r="I158" s="34">
        <f t="shared" ref="I158:J161" si="65">I159</f>
        <v>60</v>
      </c>
      <c r="J158" s="34">
        <f t="shared" si="65"/>
        <v>60</v>
      </c>
    </row>
    <row r="159" spans="2:10" ht="36" customHeight="1" x14ac:dyDescent="0.25">
      <c r="B159" s="30" t="s">
        <v>316</v>
      </c>
      <c r="C159" s="24" t="s">
        <v>169</v>
      </c>
      <c r="D159" s="21" t="s">
        <v>6</v>
      </c>
      <c r="E159" s="5" t="s">
        <v>115</v>
      </c>
      <c r="F159" s="5" t="s">
        <v>167</v>
      </c>
      <c r="G159" s="12"/>
      <c r="H159" s="34">
        <f>H160</f>
        <v>60</v>
      </c>
      <c r="I159" s="34">
        <f t="shared" si="65"/>
        <v>60</v>
      </c>
      <c r="J159" s="34">
        <f t="shared" si="65"/>
        <v>60</v>
      </c>
    </row>
    <row r="160" spans="2:10" ht="94.5" x14ac:dyDescent="0.25">
      <c r="B160" s="30" t="s">
        <v>317</v>
      </c>
      <c r="C160" s="20" t="s">
        <v>162</v>
      </c>
      <c r="D160" s="21">
        <v>552</v>
      </c>
      <c r="E160" s="5" t="s">
        <v>115</v>
      </c>
      <c r="F160" s="5" t="s">
        <v>118</v>
      </c>
      <c r="G160" s="12"/>
      <c r="H160" s="34">
        <f>H161</f>
        <v>60</v>
      </c>
      <c r="I160" s="34">
        <f t="shared" si="65"/>
        <v>60</v>
      </c>
      <c r="J160" s="34">
        <f t="shared" si="65"/>
        <v>60</v>
      </c>
    </row>
    <row r="161" spans="2:10" ht="31.5" x14ac:dyDescent="0.25">
      <c r="B161" s="30" t="s">
        <v>318</v>
      </c>
      <c r="C161" s="17" t="s">
        <v>120</v>
      </c>
      <c r="D161" s="21">
        <v>552</v>
      </c>
      <c r="E161" s="5" t="s">
        <v>115</v>
      </c>
      <c r="F161" s="5" t="s">
        <v>118</v>
      </c>
      <c r="G161" s="12" t="s">
        <v>117</v>
      </c>
      <c r="H161" s="34">
        <f>H162</f>
        <v>60</v>
      </c>
      <c r="I161" s="34">
        <f t="shared" si="65"/>
        <v>60</v>
      </c>
      <c r="J161" s="34">
        <f t="shared" si="65"/>
        <v>60</v>
      </c>
    </row>
    <row r="162" spans="2:10" ht="31.5" x14ac:dyDescent="0.25">
      <c r="B162" s="30" t="s">
        <v>319</v>
      </c>
      <c r="C162" s="17" t="s">
        <v>121</v>
      </c>
      <c r="D162" s="21">
        <v>552</v>
      </c>
      <c r="E162" s="5" t="s">
        <v>115</v>
      </c>
      <c r="F162" s="5" t="s">
        <v>118</v>
      </c>
      <c r="G162" s="12" t="s">
        <v>116</v>
      </c>
      <c r="H162" s="34">
        <v>60</v>
      </c>
      <c r="I162" s="34">
        <v>60</v>
      </c>
      <c r="J162" s="34">
        <v>60</v>
      </c>
    </row>
    <row r="163" spans="2:10" ht="15.75" x14ac:dyDescent="0.25">
      <c r="B163" s="30" t="s">
        <v>320</v>
      </c>
      <c r="C163" s="11" t="s">
        <v>72</v>
      </c>
      <c r="D163" s="21">
        <v>552</v>
      </c>
      <c r="E163" s="5" t="s">
        <v>39</v>
      </c>
      <c r="F163" s="19"/>
      <c r="G163" s="8"/>
      <c r="H163" s="34">
        <f>H164</f>
        <v>25</v>
      </c>
      <c r="I163" s="34">
        <f t="shared" ref="I163:J163" si="66">I167</f>
        <v>25</v>
      </c>
      <c r="J163" s="34">
        <f t="shared" si="66"/>
        <v>25</v>
      </c>
    </row>
    <row r="164" spans="2:10" ht="31.5" x14ac:dyDescent="0.25">
      <c r="B164" s="30" t="s">
        <v>325</v>
      </c>
      <c r="C164" s="11" t="s">
        <v>107</v>
      </c>
      <c r="D164" s="21">
        <v>552</v>
      </c>
      <c r="E164" s="5" t="s">
        <v>40</v>
      </c>
      <c r="F164" s="5"/>
      <c r="G164" s="12"/>
      <c r="H164" s="34">
        <f>H167</f>
        <v>25</v>
      </c>
      <c r="I164" s="34">
        <f t="shared" ref="I164:J164" si="67">I167</f>
        <v>25</v>
      </c>
      <c r="J164" s="34">
        <f t="shared" si="67"/>
        <v>25</v>
      </c>
    </row>
    <row r="165" spans="2:10" ht="47.25" x14ac:dyDescent="0.25">
      <c r="B165" s="30" t="s">
        <v>326</v>
      </c>
      <c r="C165" s="11" t="s">
        <v>178</v>
      </c>
      <c r="D165" s="21" t="s">
        <v>6</v>
      </c>
      <c r="E165" s="5" t="s">
        <v>40</v>
      </c>
      <c r="F165" s="5" t="s">
        <v>187</v>
      </c>
      <c r="G165" s="12"/>
      <c r="H165" s="34">
        <f>H166</f>
        <v>25</v>
      </c>
      <c r="I165" s="34">
        <f t="shared" ref="I165:J166" si="68">I166</f>
        <v>25</v>
      </c>
      <c r="J165" s="34">
        <f t="shared" si="68"/>
        <v>25</v>
      </c>
    </row>
    <row r="166" spans="2:10" ht="47.25" x14ac:dyDescent="0.25">
      <c r="B166" s="30" t="s">
        <v>327</v>
      </c>
      <c r="C166" s="11" t="s">
        <v>180</v>
      </c>
      <c r="D166" s="21" t="s">
        <v>6</v>
      </c>
      <c r="E166" s="5" t="s">
        <v>40</v>
      </c>
      <c r="F166" s="5" t="s">
        <v>181</v>
      </c>
      <c r="G166" s="12"/>
      <c r="H166" s="34">
        <f>H167</f>
        <v>25</v>
      </c>
      <c r="I166" s="34">
        <f t="shared" si="68"/>
        <v>25</v>
      </c>
      <c r="J166" s="34">
        <f t="shared" si="68"/>
        <v>25</v>
      </c>
    </row>
    <row r="167" spans="2:10" ht="31.5" x14ac:dyDescent="0.25">
      <c r="B167" s="30" t="s">
        <v>328</v>
      </c>
      <c r="C167" s="11" t="s">
        <v>100</v>
      </c>
      <c r="D167" s="21" t="s">
        <v>6</v>
      </c>
      <c r="E167" s="5" t="s">
        <v>40</v>
      </c>
      <c r="F167" s="5" t="s">
        <v>79</v>
      </c>
      <c r="G167" s="12" t="s">
        <v>7</v>
      </c>
      <c r="H167" s="34">
        <f>H169</f>
        <v>25</v>
      </c>
      <c r="I167" s="34">
        <f t="shared" ref="I167:J167" si="69">I169</f>
        <v>25</v>
      </c>
      <c r="J167" s="34">
        <f t="shared" si="69"/>
        <v>25</v>
      </c>
    </row>
    <row r="168" spans="2:10" ht="33" customHeight="1" x14ac:dyDescent="0.25">
      <c r="B168" s="30" t="s">
        <v>329</v>
      </c>
      <c r="C168" s="11" t="s">
        <v>194</v>
      </c>
      <c r="D168" s="21">
        <v>552</v>
      </c>
      <c r="E168" s="5" t="s">
        <v>40</v>
      </c>
      <c r="F168" s="5" t="s">
        <v>79</v>
      </c>
      <c r="G168" s="12" t="s">
        <v>61</v>
      </c>
      <c r="H168" s="34">
        <f>H169</f>
        <v>25</v>
      </c>
      <c r="I168" s="34">
        <f t="shared" ref="I168:J168" si="70">I169</f>
        <v>25</v>
      </c>
      <c r="J168" s="34">
        <f t="shared" si="70"/>
        <v>25</v>
      </c>
    </row>
    <row r="169" spans="2:10" ht="47.25" x14ac:dyDescent="0.25">
      <c r="B169" s="30" t="s">
        <v>330</v>
      </c>
      <c r="C169" s="11" t="s">
        <v>64</v>
      </c>
      <c r="D169" s="21" t="s">
        <v>6</v>
      </c>
      <c r="E169" s="5" t="s">
        <v>40</v>
      </c>
      <c r="F169" s="5" t="s">
        <v>79</v>
      </c>
      <c r="G169" s="12" t="s">
        <v>62</v>
      </c>
      <c r="H169" s="34">
        <v>25</v>
      </c>
      <c r="I169" s="34">
        <v>25</v>
      </c>
      <c r="J169" s="34">
        <v>25</v>
      </c>
    </row>
    <row r="170" spans="2:10" ht="15.75" x14ac:dyDescent="0.25">
      <c r="B170" s="30" t="s">
        <v>331</v>
      </c>
      <c r="C170" s="50" t="s">
        <v>256</v>
      </c>
      <c r="D170" s="51"/>
      <c r="E170" s="51"/>
      <c r="F170" s="51"/>
      <c r="G170" s="52"/>
      <c r="H170" s="34"/>
      <c r="I170" s="34">
        <v>550</v>
      </c>
      <c r="J170" s="34">
        <v>1050</v>
      </c>
    </row>
    <row r="171" spans="2:10" ht="15.75" x14ac:dyDescent="0.25">
      <c r="B171" s="45" t="s">
        <v>47</v>
      </c>
      <c r="C171" s="45"/>
      <c r="D171" s="45"/>
      <c r="E171" s="45"/>
      <c r="F171" s="45"/>
      <c r="G171" s="45"/>
      <c r="H171" s="42">
        <f>H16+H65+H74+H84+H107+H137+H149+H163+H156+H170</f>
        <v>24664.059999999998</v>
      </c>
      <c r="I171" s="42">
        <f>I16+I65+I74+I84+I107+I137+I149+I163+I156+I170</f>
        <v>21000.240000000002</v>
      </c>
      <c r="J171" s="42">
        <f>J16+J65+J74+J84+J107+J137+J149+J163+J156+J170</f>
        <v>20528.34</v>
      </c>
    </row>
    <row r="172" spans="2:10" x14ac:dyDescent="0.25">
      <c r="G172" s="3"/>
      <c r="H172" s="41"/>
      <c r="I172" s="6"/>
      <c r="J172" s="6"/>
    </row>
    <row r="173" spans="2:10" ht="15.75" x14ac:dyDescent="0.25">
      <c r="F173" s="32"/>
      <c r="H173" s="33"/>
      <c r="I173" s="33"/>
      <c r="J173" s="33"/>
    </row>
    <row r="174" spans="2:10" ht="15.95" customHeight="1" x14ac:dyDescent="0.25">
      <c r="H174" s="6"/>
    </row>
    <row r="175" spans="2:10" ht="15.95" customHeight="1" x14ac:dyDescent="0.25">
      <c r="F175" s="23"/>
      <c r="H175" s="6"/>
    </row>
    <row r="176" spans="2:10" ht="15.95" customHeight="1" x14ac:dyDescent="0.25">
      <c r="H176" s="6"/>
    </row>
    <row r="177" spans="6:8" x14ac:dyDescent="0.25">
      <c r="F177" s="31"/>
      <c r="H177" s="6"/>
    </row>
    <row r="178" spans="6:8" x14ac:dyDescent="0.25">
      <c r="F178" s="6"/>
      <c r="H178" s="6"/>
    </row>
  </sheetData>
  <mergeCells count="14">
    <mergeCell ref="H6:J6"/>
    <mergeCell ref="F7:J7"/>
    <mergeCell ref="B171:G171"/>
    <mergeCell ref="D12:D13"/>
    <mergeCell ref="E12:E13"/>
    <mergeCell ref="F12:F13"/>
    <mergeCell ref="G12:G13"/>
    <mergeCell ref="B12:B13"/>
    <mergeCell ref="C170:G170"/>
    <mergeCell ref="I12:I13"/>
    <mergeCell ref="J12:J13"/>
    <mergeCell ref="H12:H13"/>
    <mergeCell ref="C12:C13"/>
    <mergeCell ref="C10:H10"/>
  </mergeCells>
  <phoneticPr fontId="0" type="noConversion"/>
  <pageMargins left="0.78740157480314965" right="0.59055118110236227" top="0.59055118110236227" bottom="0.19685039370078741" header="0.51181102362204722" footer="0.51181102362204722"/>
  <pageSetup paperSize="9" scale="60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2023-04-04T07:35:45Z</cp:lastPrinted>
  <dcterms:created xsi:type="dcterms:W3CDTF">2011-08-29T03:04:42Z</dcterms:created>
  <dcterms:modified xsi:type="dcterms:W3CDTF">2023-11-14T02:55:42Z</dcterms:modified>
</cp:coreProperties>
</file>